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3_1_komunikace_zpevnene_plochy\"/>
    </mc:Choice>
  </mc:AlternateContent>
  <bookViews>
    <workbookView xWindow="0" yWindow="0" windowWidth="28800" windowHeight="14100"/>
  </bookViews>
  <sheets>
    <sheet name="502.1 - SO502.1 - Veřejné..." sheetId="1" r:id="rId1"/>
  </sheets>
  <definedNames>
    <definedName name="_xlnm._FilterDatabase" localSheetId="0" hidden="1">'502.1 - SO502.1 - Veřejné...'!$C$125:$K$213</definedName>
    <definedName name="_xlnm.Print_Titles" localSheetId="0">'502.1 - SO502.1 - Veřejné...'!$125:$125</definedName>
    <definedName name="_xlnm.Print_Area" localSheetId="0">'502.1 - SO502.1 - Veřejné...'!$C$4:$J$76,'502.1 - SO502.1 - Veřejné...'!$C$82:$J$107,'502.1 - SO502.1 - Veřejné...'!$C$113:$K$213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213" i="1" l="1"/>
  <c r="BI213" i="1"/>
  <c r="BH213" i="1"/>
  <c r="BG213" i="1"/>
  <c r="BF213" i="1"/>
  <c r="T213" i="1"/>
  <c r="R213" i="1"/>
  <c r="P213" i="1"/>
  <c r="J213" i="1"/>
  <c r="BE213" i="1" s="1"/>
  <c r="BK212" i="1"/>
  <c r="BI212" i="1"/>
  <c r="BH212" i="1"/>
  <c r="BG212" i="1"/>
  <c r="BF212" i="1"/>
  <c r="BE212" i="1"/>
  <c r="T212" i="1"/>
  <c r="R212" i="1"/>
  <c r="P212" i="1"/>
  <c r="J212" i="1"/>
  <c r="BK211" i="1"/>
  <c r="BI211" i="1"/>
  <c r="BH211" i="1"/>
  <c r="BG211" i="1"/>
  <c r="BF211" i="1"/>
  <c r="T211" i="1"/>
  <c r="R211" i="1"/>
  <c r="P211" i="1"/>
  <c r="J211" i="1"/>
  <c r="BE211" i="1" s="1"/>
  <c r="BK210" i="1"/>
  <c r="BI210" i="1"/>
  <c r="BH210" i="1"/>
  <c r="BG210" i="1"/>
  <c r="BF210" i="1"/>
  <c r="T210" i="1"/>
  <c r="R210" i="1"/>
  <c r="P210" i="1"/>
  <c r="J210" i="1"/>
  <c r="BE210" i="1" s="1"/>
  <c r="BK209" i="1"/>
  <c r="BK208" i="1" s="1"/>
  <c r="BI209" i="1"/>
  <c r="BH209" i="1"/>
  <c r="BG209" i="1"/>
  <c r="BF209" i="1"/>
  <c r="T209" i="1"/>
  <c r="R209" i="1"/>
  <c r="P209" i="1"/>
  <c r="J209" i="1"/>
  <c r="BE209" i="1" s="1"/>
  <c r="BK206" i="1"/>
  <c r="BK205" i="1" s="1"/>
  <c r="J205" i="1" s="1"/>
  <c r="J104" i="1" s="1"/>
  <c r="BI206" i="1"/>
  <c r="BH206" i="1"/>
  <c r="BG206" i="1"/>
  <c r="BF206" i="1"/>
  <c r="T206" i="1"/>
  <c r="T205" i="1" s="1"/>
  <c r="R206" i="1"/>
  <c r="R205" i="1" s="1"/>
  <c r="P206" i="1"/>
  <c r="P205" i="1" s="1"/>
  <c r="J206" i="1"/>
  <c r="BE206" i="1" s="1"/>
  <c r="BK204" i="1"/>
  <c r="BI204" i="1"/>
  <c r="BH204" i="1"/>
  <c r="BG204" i="1"/>
  <c r="BF204" i="1"/>
  <c r="T204" i="1"/>
  <c r="R204" i="1"/>
  <c r="P204" i="1"/>
  <c r="J204" i="1"/>
  <c r="BE204" i="1" s="1"/>
  <c r="BK203" i="1"/>
  <c r="BI203" i="1"/>
  <c r="BH203" i="1"/>
  <c r="BG203" i="1"/>
  <c r="BF203" i="1"/>
  <c r="T203" i="1"/>
  <c r="T201" i="1" s="1"/>
  <c r="R203" i="1"/>
  <c r="P203" i="1"/>
  <c r="J203" i="1"/>
  <c r="BE203" i="1" s="1"/>
  <c r="BK202" i="1"/>
  <c r="BK201" i="1" s="1"/>
  <c r="J201" i="1" s="1"/>
  <c r="J103" i="1" s="1"/>
  <c r="BI202" i="1"/>
  <c r="BH202" i="1"/>
  <c r="BG202" i="1"/>
  <c r="BF202" i="1"/>
  <c r="T202" i="1"/>
  <c r="R202" i="1"/>
  <c r="P202" i="1"/>
  <c r="P201" i="1" s="1"/>
  <c r="J202" i="1"/>
  <c r="BE202" i="1" s="1"/>
  <c r="BK199" i="1"/>
  <c r="BK198" i="1" s="1"/>
  <c r="J198" i="1" s="1"/>
  <c r="J102" i="1" s="1"/>
  <c r="BI199" i="1"/>
  <c r="BH199" i="1"/>
  <c r="BG199" i="1"/>
  <c r="BF199" i="1"/>
  <c r="T199" i="1"/>
  <c r="T198" i="1" s="1"/>
  <c r="R199" i="1"/>
  <c r="P199" i="1"/>
  <c r="P198" i="1" s="1"/>
  <c r="J199" i="1"/>
  <c r="BE199" i="1" s="1"/>
  <c r="R198" i="1"/>
  <c r="BK196" i="1"/>
  <c r="BI196" i="1"/>
  <c r="BH196" i="1"/>
  <c r="BG196" i="1"/>
  <c r="BF196" i="1"/>
  <c r="T196" i="1"/>
  <c r="R196" i="1"/>
  <c r="P196" i="1"/>
  <c r="J196" i="1"/>
  <c r="BE196" i="1" s="1"/>
  <c r="BK194" i="1"/>
  <c r="BI194" i="1"/>
  <c r="BH194" i="1"/>
  <c r="BG194" i="1"/>
  <c r="BF194" i="1"/>
  <c r="BE194" i="1"/>
  <c r="T194" i="1"/>
  <c r="R194" i="1"/>
  <c r="P194" i="1"/>
  <c r="J194" i="1"/>
  <c r="BK192" i="1"/>
  <c r="BI192" i="1"/>
  <c r="BH192" i="1"/>
  <c r="BG192" i="1"/>
  <c r="BF192" i="1"/>
  <c r="BE192" i="1"/>
  <c r="T192" i="1"/>
  <c r="R192" i="1"/>
  <c r="P192" i="1"/>
  <c r="J192" i="1"/>
  <c r="BK190" i="1"/>
  <c r="BI190" i="1"/>
  <c r="BH190" i="1"/>
  <c r="BG190" i="1"/>
  <c r="BF190" i="1"/>
  <c r="T190" i="1"/>
  <c r="R190" i="1"/>
  <c r="P190" i="1"/>
  <c r="J190" i="1"/>
  <c r="BE190" i="1" s="1"/>
  <c r="BK188" i="1"/>
  <c r="BI188" i="1"/>
  <c r="BH188" i="1"/>
  <c r="BG188" i="1"/>
  <c r="BF188" i="1"/>
  <c r="T188" i="1"/>
  <c r="R188" i="1"/>
  <c r="P188" i="1"/>
  <c r="J188" i="1"/>
  <c r="BE188" i="1" s="1"/>
  <c r="BK185" i="1"/>
  <c r="BI185" i="1"/>
  <c r="BH185" i="1"/>
  <c r="BG185" i="1"/>
  <c r="BF185" i="1"/>
  <c r="T185" i="1"/>
  <c r="R185" i="1"/>
  <c r="P185" i="1"/>
  <c r="P184" i="1" s="1"/>
  <c r="J185" i="1"/>
  <c r="BE185" i="1" s="1"/>
  <c r="BK183" i="1"/>
  <c r="BI183" i="1"/>
  <c r="BH183" i="1"/>
  <c r="BG183" i="1"/>
  <c r="BF183" i="1"/>
  <c r="T183" i="1"/>
  <c r="R183" i="1"/>
  <c r="P183" i="1"/>
  <c r="J183" i="1"/>
  <c r="BE183" i="1" s="1"/>
  <c r="BK179" i="1"/>
  <c r="BI179" i="1"/>
  <c r="BH179" i="1"/>
  <c r="BG179" i="1"/>
  <c r="BF179" i="1"/>
  <c r="T179" i="1"/>
  <c r="R179" i="1"/>
  <c r="P179" i="1"/>
  <c r="J179" i="1"/>
  <c r="BE179" i="1" s="1"/>
  <c r="BK177" i="1"/>
  <c r="BI177" i="1"/>
  <c r="BH177" i="1"/>
  <c r="BG177" i="1"/>
  <c r="BF177" i="1"/>
  <c r="BE177" i="1"/>
  <c r="T177" i="1"/>
  <c r="R177" i="1"/>
  <c r="P177" i="1"/>
  <c r="J177" i="1"/>
  <c r="BK176" i="1"/>
  <c r="BI176" i="1"/>
  <c r="BH176" i="1"/>
  <c r="BG176" i="1"/>
  <c r="BF176" i="1"/>
  <c r="T176" i="1"/>
  <c r="R176" i="1"/>
  <c r="P176" i="1"/>
  <c r="J176" i="1"/>
  <c r="BE176" i="1" s="1"/>
  <c r="BK172" i="1"/>
  <c r="BK171" i="1" s="1"/>
  <c r="J171" i="1" s="1"/>
  <c r="J100" i="1" s="1"/>
  <c r="BI172" i="1"/>
  <c r="BH172" i="1"/>
  <c r="BG172" i="1"/>
  <c r="BF172" i="1"/>
  <c r="T172" i="1"/>
  <c r="R172" i="1"/>
  <c r="P172" i="1"/>
  <c r="J172" i="1"/>
  <c r="BE172" i="1" s="1"/>
  <c r="BK167" i="1"/>
  <c r="BI167" i="1"/>
  <c r="BH167" i="1"/>
  <c r="BG167" i="1"/>
  <c r="BF167" i="1"/>
  <c r="T167" i="1"/>
  <c r="R167" i="1"/>
  <c r="P167" i="1"/>
  <c r="J167" i="1"/>
  <c r="BE167" i="1" s="1"/>
  <c r="BK162" i="1"/>
  <c r="BI162" i="1"/>
  <c r="BH162" i="1"/>
  <c r="BG162" i="1"/>
  <c r="BF162" i="1"/>
  <c r="BE162" i="1"/>
  <c r="T162" i="1"/>
  <c r="R162" i="1"/>
  <c r="P162" i="1"/>
  <c r="J162" i="1"/>
  <c r="BK161" i="1"/>
  <c r="BI161" i="1"/>
  <c r="BH161" i="1"/>
  <c r="BG161" i="1"/>
  <c r="BF161" i="1"/>
  <c r="BE161" i="1"/>
  <c r="T161" i="1"/>
  <c r="R161" i="1"/>
  <c r="P161" i="1"/>
  <c r="J161" i="1"/>
  <c r="BK159" i="1"/>
  <c r="BI159" i="1"/>
  <c r="BH159" i="1"/>
  <c r="BG159" i="1"/>
  <c r="BF159" i="1"/>
  <c r="T159" i="1"/>
  <c r="R159" i="1"/>
  <c r="P159" i="1"/>
  <c r="J159" i="1"/>
  <c r="BE159" i="1" s="1"/>
  <c r="BK157" i="1"/>
  <c r="BI157" i="1"/>
  <c r="BH157" i="1"/>
  <c r="BG157" i="1"/>
  <c r="BF157" i="1"/>
  <c r="T157" i="1"/>
  <c r="R157" i="1"/>
  <c r="P157" i="1"/>
  <c r="J157" i="1"/>
  <c r="BE157" i="1" s="1"/>
  <c r="BK155" i="1"/>
  <c r="BI155" i="1"/>
  <c r="BH155" i="1"/>
  <c r="BG155" i="1"/>
  <c r="BF155" i="1"/>
  <c r="T155" i="1"/>
  <c r="R155" i="1"/>
  <c r="P155" i="1"/>
  <c r="P154" i="1" s="1"/>
  <c r="J155" i="1"/>
  <c r="BE155" i="1" s="1"/>
  <c r="BK153" i="1"/>
  <c r="BI153" i="1"/>
  <c r="BH153" i="1"/>
  <c r="BG153" i="1"/>
  <c r="BF153" i="1"/>
  <c r="T153" i="1"/>
  <c r="R153" i="1"/>
  <c r="P153" i="1"/>
  <c r="J153" i="1"/>
  <c r="BE153" i="1" s="1"/>
  <c r="BK151" i="1"/>
  <c r="BI151" i="1"/>
  <c r="BH151" i="1"/>
  <c r="BG151" i="1"/>
  <c r="BF151" i="1"/>
  <c r="T151" i="1"/>
  <c r="R151" i="1"/>
  <c r="P151" i="1"/>
  <c r="J151" i="1"/>
  <c r="BE151" i="1" s="1"/>
  <c r="BK149" i="1"/>
  <c r="BI149" i="1"/>
  <c r="BH149" i="1"/>
  <c r="BG149" i="1"/>
  <c r="BF149" i="1"/>
  <c r="BE149" i="1"/>
  <c r="T149" i="1"/>
  <c r="R149" i="1"/>
  <c r="P149" i="1"/>
  <c r="J149" i="1"/>
  <c r="BK147" i="1"/>
  <c r="BI147" i="1"/>
  <c r="BH147" i="1"/>
  <c r="BG147" i="1"/>
  <c r="BF147" i="1"/>
  <c r="T147" i="1"/>
  <c r="R147" i="1"/>
  <c r="P147" i="1"/>
  <c r="J147" i="1"/>
  <c r="BE147" i="1" s="1"/>
  <c r="BK145" i="1"/>
  <c r="BI145" i="1"/>
  <c r="BH145" i="1"/>
  <c r="BG145" i="1"/>
  <c r="BF145" i="1"/>
  <c r="T145" i="1"/>
  <c r="R145" i="1"/>
  <c r="P145" i="1"/>
  <c r="J145" i="1"/>
  <c r="BE145" i="1" s="1"/>
  <c r="BK141" i="1"/>
  <c r="BI141" i="1"/>
  <c r="BH141" i="1"/>
  <c r="BG141" i="1"/>
  <c r="BF141" i="1"/>
  <c r="T141" i="1"/>
  <c r="R141" i="1"/>
  <c r="P141" i="1"/>
  <c r="J141" i="1"/>
  <c r="BE141" i="1" s="1"/>
  <c r="BK140" i="1"/>
  <c r="BI140" i="1"/>
  <c r="BH140" i="1"/>
  <c r="BG140" i="1"/>
  <c r="BF140" i="1"/>
  <c r="BE140" i="1"/>
  <c r="T140" i="1"/>
  <c r="R140" i="1"/>
  <c r="P140" i="1"/>
  <c r="J140" i="1"/>
  <c r="BK139" i="1"/>
  <c r="BI139" i="1"/>
  <c r="BH139" i="1"/>
  <c r="BG139" i="1"/>
  <c r="BF139" i="1"/>
  <c r="BE139" i="1"/>
  <c r="T139" i="1"/>
  <c r="R139" i="1"/>
  <c r="P139" i="1"/>
  <c r="J139" i="1"/>
  <c r="BK137" i="1"/>
  <c r="BI137" i="1"/>
  <c r="BH137" i="1"/>
  <c r="BG137" i="1"/>
  <c r="BF137" i="1"/>
  <c r="T137" i="1"/>
  <c r="R137" i="1"/>
  <c r="P137" i="1"/>
  <c r="J137" i="1"/>
  <c r="BE137" i="1" s="1"/>
  <c r="BK133" i="1"/>
  <c r="BI133" i="1"/>
  <c r="BH133" i="1"/>
  <c r="BG133" i="1"/>
  <c r="BF133" i="1"/>
  <c r="T133" i="1"/>
  <c r="R133" i="1"/>
  <c r="P133" i="1"/>
  <c r="J133" i="1"/>
  <c r="BE133" i="1" s="1"/>
  <c r="BK131" i="1"/>
  <c r="BI131" i="1"/>
  <c r="F37" i="1" s="1"/>
  <c r="BH131" i="1"/>
  <c r="BG131" i="1"/>
  <c r="BF131" i="1"/>
  <c r="T131" i="1"/>
  <c r="R131" i="1"/>
  <c r="P131" i="1"/>
  <c r="J131" i="1"/>
  <c r="BE131" i="1" s="1"/>
  <c r="BK129" i="1"/>
  <c r="BI129" i="1"/>
  <c r="BH129" i="1"/>
  <c r="BG129" i="1"/>
  <c r="BF129" i="1"/>
  <c r="J34" i="1" s="1"/>
  <c r="J123" i="1" s="1"/>
  <c r="J91" i="1" s="1"/>
  <c r="F92" i="1" s="1"/>
  <c r="F122" i="1" s="1"/>
  <c r="J120" i="1" s="1"/>
  <c r="BE129" i="1"/>
  <c r="T129" i="1"/>
  <c r="T128" i="1" s="1"/>
  <c r="R129" i="1"/>
  <c r="R128" i="1" s="1"/>
  <c r="P129" i="1"/>
  <c r="J129" i="1"/>
  <c r="F123" i="1"/>
  <c r="J122" i="1"/>
  <c r="F120" i="1"/>
  <c r="E118" i="1"/>
  <c r="E116" i="1"/>
  <c r="J92" i="1"/>
  <c r="J89" i="1"/>
  <c r="F89" i="1"/>
  <c r="E87" i="1"/>
  <c r="E85" i="1"/>
  <c r="J37" i="1"/>
  <c r="J36" i="1"/>
  <c r="J35" i="1"/>
  <c r="P171" i="1" l="1"/>
  <c r="P208" i="1"/>
  <c r="P207" i="1" s="1"/>
  <c r="F35" i="1"/>
  <c r="T171" i="1"/>
  <c r="F34" i="1"/>
  <c r="T154" i="1"/>
  <c r="T184" i="1"/>
  <c r="T127" i="1" s="1"/>
  <c r="T126" i="1" s="1"/>
  <c r="R201" i="1"/>
  <c r="T208" i="1"/>
  <c r="T207" i="1" s="1"/>
  <c r="BK184" i="1"/>
  <c r="J184" i="1" s="1"/>
  <c r="J101" i="1" s="1"/>
  <c r="R184" i="1"/>
  <c r="R171" i="1"/>
  <c r="R208" i="1"/>
  <c r="R207" i="1" s="1"/>
  <c r="F36" i="1"/>
  <c r="BK154" i="1"/>
  <c r="J154" i="1" s="1"/>
  <c r="J99" i="1" s="1"/>
  <c r="R154" i="1"/>
  <c r="R127" i="1" s="1"/>
  <c r="R126" i="1" s="1"/>
  <c r="P128" i="1"/>
  <c r="BK128" i="1"/>
  <c r="BK127" i="1" s="1"/>
  <c r="J33" i="1"/>
  <c r="J208" i="1"/>
  <c r="J106" i="1" s="1"/>
  <c r="BK207" i="1"/>
  <c r="J207" i="1" s="1"/>
  <c r="J105" i="1" s="1"/>
  <c r="P127" i="1"/>
  <c r="P126" i="1" s="1"/>
  <c r="F33" i="1"/>
  <c r="F91" i="1"/>
  <c r="J128" i="1" l="1"/>
  <c r="J98" i="1" s="1"/>
  <c r="BK126" i="1"/>
  <c r="J126" i="1" s="1"/>
  <c r="J127" i="1"/>
  <c r="J97" i="1" s="1"/>
  <c r="J30" i="1" l="1"/>
  <c r="J39" i="1" s="1"/>
  <c r="J96" i="1"/>
</calcChain>
</file>

<file path=xl/sharedStrings.xml><?xml version="1.0" encoding="utf-8"?>
<sst xmlns="http://schemas.openxmlformats.org/spreadsheetml/2006/main" count="1120" uniqueCount="286">
  <si>
    <t>&gt;&gt;  skryté sloupce  &lt;&lt;</t>
  </si>
  <si>
    <t>{90cbed7e-4d75-47b3-905a-34a88a96ebd6}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</si>
  <si>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</si>
  <si>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</si>
  <si>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</si>
  <si>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</si>
  <si>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</si>
  <si>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</si>
  <si>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502.1 - SO502.1 - Veřejné prostranství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</si>
  <si>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</si>
  <si>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</si>
  <si>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</si>
  <si>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</si>
  <si>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</si>
  <si>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</si>
  <si>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</si>
  <si>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</si>
  <si>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</si>
  <si>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</si>
  <si>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</si>
  <si>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</si>
  <si>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</si>
  <si>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</si>
  <si>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</si>
  <si>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</si>
  <si>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</si>
  <si>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</si>
  <si>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</si>
  <si>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</si>
  <si>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</si>
  <si>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</si>
  <si>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</si>
  <si>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</si>
  <si>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</si>
  <si>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</si>
  <si>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</si>
  <si>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</si>
  <si>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</si>
  <si>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</si>
  <si>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</si>
  <si>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</si>
  <si>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</si>
  <si>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</si>
  <si>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</si>
  <si>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</si>
  <si>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</si>
  <si>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</si>
  <si>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</si>
  <si>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</si>
  <si>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</si>
  <si>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</si>
  <si>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</si>
  <si>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</si>
  <si>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</si>
  <si>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M - M</t>
  </si>
  <si>
    <t xml:space="preserve">    M61 - Městský mobiliář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</si>
  <si>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</si>
  <si>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</si>
  <si>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</si>
  <si>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</si>
  <si>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</si>
  <si>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</si>
  <si>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</si>
  <si>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</si>
  <si>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</si>
  <si>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</si>
  <si>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</si>
  <si>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</si>
  <si>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</si>
  <si>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</si>
  <si>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</si>
  <si>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</si>
  <si>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</si>
  <si>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</si>
  <si>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</si>
  <si>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</si>
  <si>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</si>
  <si>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</si>
  <si>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</si>
  <si>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</si>
  <si>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122202201</t>
  </si>
  <si>
    <t>Odkopávky a prokopávky nezapažené pro silnice  s přemístěním výkopku v příčných profilech na vzdálenost do 15 m nebo s naložením na dopravní prostředek v hornině tř. 3 do 100 m3</t>
  </si>
  <si>
    <t>m3</t>
  </si>
  <si>
    <t>CS ÚRS 2019 02</t>
  </si>
  <si>
    <t>4</t>
  </si>
  <si>
    <t>166744824</t>
  </si>
  <si>
    <t>VV</t>
  </si>
  <si>
    <t>634*0,1/2</t>
  </si>
  <si>
    <t>True</t>
  </si>
  <si>
    <t>122202209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</si>
  <si>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</si>
  <si>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115891298</t>
  </si>
  <si>
    <t>31,7/2</t>
  </si>
  <si>
    <t>3</t>
  </si>
  <si>
    <t>131201101</t>
  </si>
  <si>
    <t>Hloubení nezapažených jam a zářezů s urovnáním dna do předepsaného profilu a spádu v hornině tř. 3 do 100 m3</t>
  </si>
  <si>
    <t>1597482623</t>
  </si>
  <si>
    <t xml:space="preserve">"patky pro lavičku M01" 0,46*0,46*0,8*4 </t>
  </si>
  <si>
    <t>"patky pro lavičku M02" 0,46*0,46*0,8*5</t>
  </si>
  <si>
    <t>Součet</t>
  </si>
  <si>
    <t>131201109</t>
  </si>
  <si>
    <t>Hloubení nezapažených jam a zářezů s urovnáním dna do předepsaného profilu a spádu Příplatek k cenám za lepivost horniny tř. 3</t>
  </si>
  <si>
    <t>1510943744</t>
  </si>
  <si>
    <t>1,523/2</t>
  </si>
  <si>
    <t>5</t>
  </si>
  <si>
    <t>132201101</t>
  </si>
  <si>
    <t>Hloubení zapažených i nezapažených rýh šířky do 600 mm  s urovnáním dna do předepsaného profilu a spádu v hornině tř. 3 do 100 m3</t>
  </si>
  <si>
    <t>691398798</t>
  </si>
  <si>
    <t>6</t>
  </si>
  <si>
    <t>132201109</t>
  </si>
  <si>
    <t>Hloubení zapažených i nezapažených rýh šířky do 600 mm  s urovnáním dna do předepsaného profilu a spádu v hornině tř. 3 Příplatek k cenám za lepivost horniny tř. 3</t>
  </si>
  <si>
    <t>344075999</t>
  </si>
  <si>
    <t>7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</si>
  <si>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</si>
  <si>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</si>
  <si>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-183816679</t>
  </si>
  <si>
    <t>"na meziskládku" 2</t>
  </si>
  <si>
    <t>"pro zásypy" 2</t>
  </si>
  <si>
    <t>8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</si>
  <si>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</si>
  <si>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</si>
  <si>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2034684210</t>
  </si>
  <si>
    <t>1,523+31,7+5-2</t>
  </si>
  <si>
    <t>9</t>
  </si>
  <si>
    <t>167101101</t>
  </si>
  <si>
    <t>Nakládání, skládání a překládání neulehlého výkopku nebo sypaniny  nakládání, množství do 100 m3, z hornin tř. 1 až 4</t>
  </si>
  <si>
    <t>-1824819267</t>
  </si>
  <si>
    <t>10</t>
  </si>
  <si>
    <t>171201211</t>
  </si>
  <si>
    <t>Poplatek za uložení stavebního odpadu na skládce (skládkovné) zeminy a kameniva zatříděného do Katalogu odpadů pod kódem 170 504</t>
  </si>
  <si>
    <t>t</t>
  </si>
  <si>
    <t>-738988741</t>
  </si>
  <si>
    <t>36,223*1,8</t>
  </si>
  <si>
    <t>11</t>
  </si>
  <si>
    <t>175101201</t>
  </si>
  <si>
    <t>Obsypání objektů nad přilehlým původním terénem sypaninou z vhodných hornin 1 až 4 nebo materiálem uloženým ve vzdálenosti do 3 m od vnějšího kraje objektu pro jakoukoliv míru zhutnění bez prohození sypaniny sítem</t>
  </si>
  <si>
    <t>1339546809</t>
  </si>
  <si>
    <t>"obsyp liniových vpustí" 2</t>
  </si>
  <si>
    <t>12</t>
  </si>
  <si>
    <t>181951102</t>
  </si>
  <si>
    <t>Úprava pláně vyrovnáním výškových rozdílů  v hornině tř. 1 až 4 se zhutněním</t>
  </si>
  <si>
    <t>m2</t>
  </si>
  <si>
    <t>517280487</t>
  </si>
  <si>
    <t>Zakládání</t>
  </si>
  <si>
    <t>13</t>
  </si>
  <si>
    <t>211561111</t>
  </si>
  <si>
    <t>Výplň kamenivem do rýh odvodňovacích žeber nebo trativodů  bez zhutnění, s úpravou povrchu výplně kamenivem hrubým drceným frakce 4 až 16 mm</t>
  </si>
  <si>
    <t>-1827617250</t>
  </si>
  <si>
    <t>30*0,15</t>
  </si>
  <si>
    <t>14</t>
  </si>
  <si>
    <t>211971110</t>
  </si>
  <si>
    <t>Zřízení opláštění výplně z geotextilie odvodňovacích žeber nebo trativodů  v rýze nebo zářezu se stěnami šikmými o sklonu do 1:2</t>
  </si>
  <si>
    <t>-361641453</t>
  </si>
  <si>
    <t>30*0,4*4</t>
  </si>
  <si>
    <t>15</t>
  </si>
  <si>
    <t>M</t>
  </si>
  <si>
    <t>69311068</t>
  </si>
  <si>
    <t>geotextilie netkaná separační, ochranná, filtrační, drenážní PP 300g/m2</t>
  </si>
  <si>
    <t>1939206399</t>
  </si>
  <si>
    <t>48*1,15</t>
  </si>
  <si>
    <t>16</t>
  </si>
  <si>
    <t>212755215</t>
  </si>
  <si>
    <t>Trativody bez lože z drenážních trubek  plastových flexibilních D 125 mm</t>
  </si>
  <si>
    <t>m</t>
  </si>
  <si>
    <t>716489405</t>
  </si>
  <si>
    <t>17</t>
  </si>
  <si>
    <t>271532212</t>
  </si>
  <si>
    <t>Podsyp pod základové konstrukce se zhutněním a urovnáním povrchu z kameniva hrubého, frakce 16 - 32 mm</t>
  </si>
  <si>
    <t>-13696664</t>
  </si>
  <si>
    <t>"pod schody"</t>
  </si>
  <si>
    <t>49,853*1,7*0,3+5,15*1,75*(0,8+0,7)/2+5,15*2,5*(0,8+0,5)/2</t>
  </si>
  <si>
    <t>9,49*(1,5*0,8+(3,3-1,5)*(0,8+0,45)/2)</t>
  </si>
  <si>
    <t>18</t>
  </si>
  <si>
    <t>275311125</t>
  </si>
  <si>
    <t>Základové konstrukce z betonu prostého patky a bloky ve výkopu nebo na hlavách pilot C 16/20</t>
  </si>
  <si>
    <t>1307051527</t>
  </si>
  <si>
    <t>Vodorovné konstrukce</t>
  </si>
  <si>
    <t>19</t>
  </si>
  <si>
    <t>430321313</t>
  </si>
  <si>
    <t>Schodišťové konstrukce a rampy z betonu železového (bez výztuže)  stupně, schodnice, ramena, podesty s nosníky tř. C 16/20</t>
  </si>
  <si>
    <t>207549791</t>
  </si>
  <si>
    <t>"1stupeň" 49,983*1,25*0,35</t>
  </si>
  <si>
    <t>"ostatní" (97,56-49,853)*(0,67*0,15+0,15*0,65/2)</t>
  </si>
  <si>
    <t>20</t>
  </si>
  <si>
    <t>434191421</t>
  </si>
  <si>
    <t>Osazování schodišťových stupňů kamenných  s vyspárováním styčných spár, s provizorním dřevěným zábradlím a dočasným zakrytím stupnic prkny na desku, stupňů broušených nebo leštěných</t>
  </si>
  <si>
    <t>-818638500</t>
  </si>
  <si>
    <t>21</t>
  </si>
  <si>
    <t>58382176</t>
  </si>
  <si>
    <t xml:space="preserve">schodišťová deska tryskaná žula tl 150mm </t>
  </si>
  <si>
    <t>-1604124052</t>
  </si>
  <si>
    <t>97,56*1,05</t>
  </si>
  <si>
    <t>22</t>
  </si>
  <si>
    <t>434351141</t>
  </si>
  <si>
    <t>Bednění stupňů  betonovaných na podstupňové desce nebo na terénu půdorysně přímočarých zřízení</t>
  </si>
  <si>
    <t>1905587237</t>
  </si>
  <si>
    <t>97,56*(0,65+0,15)+0,65*0,15/2*10</t>
  </si>
  <si>
    <t>1,25*0,35*2+0,67*0,15*4</t>
  </si>
  <si>
    <t>23</t>
  </si>
  <si>
    <t>434351142</t>
  </si>
  <si>
    <t>Bednění stupňů  betonovaných na podstupňové desce nebo na terénu půdorysně přímočarých odstranění</t>
  </si>
  <si>
    <t>10180748</t>
  </si>
  <si>
    <t>Komunikace pozemní</t>
  </si>
  <si>
    <t>24</t>
  </si>
  <si>
    <t>564861111</t>
  </si>
  <si>
    <t>Podklad ze štěrkodrti ŠD  s rozprostřením a zhutněním, po zhutnění tl. 200 mm</t>
  </si>
  <si>
    <t>-638265021</t>
  </si>
  <si>
    <t>"ŠD-B 0/32"</t>
  </si>
  <si>
    <t>634</t>
  </si>
  <si>
    <t>25</t>
  </si>
  <si>
    <t>591211111</t>
  </si>
  <si>
    <t>Kladení dlažby z kostek  s provedením lože do tl. 50 mm, s vyplněním spár, s dvojím beraněním a se smetením přebytečného materiálu na krajnici drobných z kamene, do lože z kameniva těženého</t>
  </si>
  <si>
    <t>1243521309</t>
  </si>
  <si>
    <t>61+348</t>
  </si>
  <si>
    <t>26</t>
  </si>
  <si>
    <t>58381003</t>
  </si>
  <si>
    <t>kostka dlažební mozaika žula 6/6/6</t>
  </si>
  <si>
    <t>966301955</t>
  </si>
  <si>
    <t>348*1,02</t>
  </si>
  <si>
    <t>27</t>
  </si>
  <si>
    <t>58381009</t>
  </si>
  <si>
    <t>kostka dlažební žula drobná 10/10/10</t>
  </si>
  <si>
    <t>-1443637439</t>
  </si>
  <si>
    <t>61*1,02</t>
  </si>
  <si>
    <t>28</t>
  </si>
  <si>
    <t>596811222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</si>
  <si>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100 do 300 m2</t>
  </si>
  <si>
    <t>1132216404</t>
  </si>
  <si>
    <t>"žulové desky" 225</t>
  </si>
  <si>
    <t>29</t>
  </si>
  <si>
    <t>58381175</t>
  </si>
  <si>
    <t>deska dlažební tryskaná žula 600-900x300mm tl 100mm</t>
  </si>
  <si>
    <t>-1190254986</t>
  </si>
  <si>
    <t>225*1,02</t>
  </si>
  <si>
    <t>Trubní vedení</t>
  </si>
  <si>
    <t>30</t>
  </si>
  <si>
    <t>899623151</t>
  </si>
  <si>
    <t>Obetonování potrubí nebo zdiva stok betonem prostým v otevřeném výkopu, beton tř. C 16/20</t>
  </si>
  <si>
    <t>-1321572951</t>
  </si>
  <si>
    <t>"liniový žlab" 3</t>
  </si>
  <si>
    <t>Ostatní konstrukce a práce, bourání</t>
  </si>
  <si>
    <t>31</t>
  </si>
  <si>
    <t>935113111</t>
  </si>
  <si>
    <t>Osazení odvodňovacího žlabu s krycím roštem  polymerbetonového šířky do 200 mm</t>
  </si>
  <si>
    <t>-1051634746</t>
  </si>
  <si>
    <t>32</t>
  </si>
  <si>
    <t>592270091</t>
  </si>
  <si>
    <t>žlab odvodňovací polymerbetonový se spádem dna 0,5% vč. čel, odtoku, mřížky, kompletní dodávka</t>
  </si>
  <si>
    <t>1096260326</t>
  </si>
  <si>
    <t>39</t>
  </si>
  <si>
    <t>5910001</t>
  </si>
  <si>
    <t>nádstavec nerezový k doběhu dlažby</t>
  </si>
  <si>
    <t>631824484</t>
  </si>
  <si>
    <t>998</t>
  </si>
  <si>
    <t>Přesun hmot</t>
  </si>
  <si>
    <t>33</t>
  </si>
  <si>
    <t>998223011</t>
  </si>
  <si>
    <t>Přesun hmot pro pozemní komunikace s krytem dlážděným  dopravní vzdálenost do 200 m jakékoliv délky objektu</t>
  </si>
  <si>
    <t>-1880248960</t>
  </si>
  <si>
    <t>M61</t>
  </si>
  <si>
    <t>Městský mobiliář</t>
  </si>
  <si>
    <t>34</t>
  </si>
  <si>
    <t>61000-001</t>
  </si>
  <si>
    <t>M01   M+D venkovní lavička (dl.5m) bez opěradla, z modřín hranolů vč. ukotvení, povrchové úpravy, doplňků, kompletní provedení dle PD</t>
  </si>
  <si>
    <t>kus</t>
  </si>
  <si>
    <t>64</t>
  </si>
  <si>
    <t>1008981351</t>
  </si>
  <si>
    <t>35</t>
  </si>
  <si>
    <t>61000-002</t>
  </si>
  <si>
    <t>M02   M+D venkovní lavička (dl.7,5m) bez opěradla, z modřín hranolů vč. ukotvení, povrchové úpravy, doplňků, kompletní provedení dle PD</t>
  </si>
  <si>
    <t>42603284</t>
  </si>
  <si>
    <t>36</t>
  </si>
  <si>
    <t>61000-003</t>
  </si>
  <si>
    <t>M03   M+D odpadkový koš betonový se stříškou, vč. ukotvení, povrchové úpravy, doplňků, kompletní provedení dle PD</t>
  </si>
  <si>
    <t>-1700298494</t>
  </si>
  <si>
    <t>37</t>
  </si>
  <si>
    <t>61000-004</t>
  </si>
  <si>
    <t>M04   M+D kruhová lavice kolem stromu z šedé žuly (z 16-ti bloků), vč. ukotvení, povrchové úpravy, doplňků, kompletní provedení dle PD</t>
  </si>
  <si>
    <t>-161439218</t>
  </si>
  <si>
    <t>38</t>
  </si>
  <si>
    <t>61000-005</t>
  </si>
  <si>
    <t>M05   M+D stojan na kola 1005/650mm, pozink.ocel, vč. základu a ukotvení, povrchové úpravy, doplňků, kompletní provedení dle PD</t>
  </si>
  <si>
    <t>-1208785195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</si>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</sst>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6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80008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20" xfId="0" applyFont="1" applyBorder="1" applyAlignment="1" applyProtection="1">
      <alignment horizontal="center" vertical="center"/>
      <protection locked="0"/>
    </xf>
    <xf numFmtId="49" fontId="23" fillId="0" borderId="20" xfId="0" applyNumberFormat="1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167" fontId="23" fillId="0" borderId="20" xfId="0" applyNumberFormat="1" applyFont="1" applyBorder="1" applyAlignment="1" applyProtection="1">
      <alignment vertical="center"/>
      <protection locked="0"/>
    </xf>
    <xf numFmtId="4" fontId="23" fillId="2" borderId="20" xfId="0" applyNumberFormat="1" applyFont="1" applyFill="1" applyBorder="1" applyAlignment="1" applyProtection="1">
      <alignment vertical="center"/>
      <protection locked="0"/>
    </xf>
    <xf numFmtId="4" fontId="23" fillId="0" borderId="20" xfId="0" applyNumberFormat="1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3" fillId="2" borderId="18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18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2:BM214"/>
  <sheetViews>
    <sheetView showGridLines="0" tabSelected="1" topLeftCell="A188" workbookViewId="0">
      <selection activeCell="Z26" sqref="Z26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67" t="s">
        <v>0</v>
      </c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65" t="s">
        <v>283</v>
      </c>
      <c r="F7" s="166"/>
      <c r="G7" s="166"/>
      <c r="H7" s="166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63" t="s">
        <v>8</v>
      </c>
      <c r="F9" s="164"/>
      <c r="G9" s="164"/>
      <c r="H9" s="164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284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285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69" t="s">
        <v>285</v>
      </c>
      <c r="F18" s="170"/>
      <c r="G18" s="170"/>
      <c r="H18" s="170"/>
      <c r="I18" s="16" t="s">
        <v>17</v>
      </c>
      <c r="J18" s="18" t="s">
        <v>285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71" t="s">
        <v>10</v>
      </c>
      <c r="F27" s="171"/>
      <c r="G27" s="171"/>
      <c r="H27" s="171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ROUND(J126,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ROUND((SUM(BE126:BE213)),  2)</f>
        <v>0</v>
      </c>
      <c r="G33" s="10"/>
      <c r="H33" s="10"/>
      <c r="I33" s="32">
        <v>0.21</v>
      </c>
      <c r="J33" s="31">
        <f>ROUND(((SUM(BE126:BE213))*I33),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ROUND((SUM(BF126:BF213)),  2)</f>
        <v>0</v>
      </c>
      <c r="G34" s="10"/>
      <c r="H34" s="10"/>
      <c r="I34" s="32">
        <v>0.15</v>
      </c>
      <c r="J34" s="31">
        <f>ROUND(((SUM(BF126:BF213))*I34),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ROUND((SUM(BG126:BG213)),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ROUND((SUM(BH126:BH213)),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ROUND((SUM(BI126:BI213)),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65" t="str">
        <f>E7</f>
        <v>Parkovací dům Havlíčkova 1, Kroměříž</v>
      </c>
      <c r="F85" s="166"/>
      <c r="G85" s="166"/>
      <c r="H85" s="166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63" t="str">
        <f>E9</f>
        <v>502.1 - SO502.1 - Veřejné prostranství</v>
      </c>
      <c r="F87" s="164"/>
      <c r="G87" s="164"/>
      <c r="H87" s="164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J126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J127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J128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J154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J171</f>
        <v>0</v>
      </c>
      <c r="L100" s="69"/>
    </row>
    <row r="101" spans="1:31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J184</f>
        <v>0</v>
      </c>
      <c r="L101" s="69"/>
    </row>
    <row r="102" spans="1:31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J198</f>
        <v>0</v>
      </c>
      <c r="L102" s="69"/>
    </row>
    <row r="103" spans="1:31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J201</f>
        <v>0</v>
      </c>
      <c r="L103" s="69"/>
    </row>
    <row r="104" spans="1:31" s="68" customFormat="1" ht="19.899999999999999" customHeight="1" x14ac:dyDescent="0.2">
      <c r="B104" s="69"/>
      <c r="D104" s="70" t="s">
        <v>53</v>
      </c>
      <c r="E104" s="71"/>
      <c r="F104" s="71"/>
      <c r="G104" s="71"/>
      <c r="H104" s="71"/>
      <c r="I104" s="72"/>
      <c r="J104" s="73">
        <f>J205</f>
        <v>0</v>
      </c>
      <c r="L104" s="69"/>
    </row>
    <row r="105" spans="1:31" s="62" customFormat="1" ht="24.95" customHeight="1" x14ac:dyDescent="0.2">
      <c r="B105" s="63"/>
      <c r="D105" s="64" t="s">
        <v>54</v>
      </c>
      <c r="E105" s="65"/>
      <c r="F105" s="65"/>
      <c r="G105" s="65"/>
      <c r="H105" s="65"/>
      <c r="I105" s="66"/>
      <c r="J105" s="67">
        <f>J207</f>
        <v>0</v>
      </c>
      <c r="L105" s="63"/>
    </row>
    <row r="106" spans="1:31" s="68" customFormat="1" ht="19.899999999999999" customHeight="1" x14ac:dyDescent="0.2">
      <c r="B106" s="69"/>
      <c r="D106" s="70" t="s">
        <v>55</v>
      </c>
      <c r="E106" s="71"/>
      <c r="F106" s="71"/>
      <c r="G106" s="71"/>
      <c r="H106" s="71"/>
      <c r="I106" s="72"/>
      <c r="J106" s="73">
        <f>J208</f>
        <v>0</v>
      </c>
      <c r="L106" s="69"/>
    </row>
    <row r="107" spans="1:31" s="14" customFormat="1" ht="21.75" customHeight="1" x14ac:dyDescent="0.2">
      <c r="A107" s="10"/>
      <c r="B107" s="11"/>
      <c r="C107" s="10"/>
      <c r="D107" s="10"/>
      <c r="E107" s="10"/>
      <c r="F107" s="10"/>
      <c r="G107" s="10"/>
      <c r="H107" s="10"/>
      <c r="I107" s="12"/>
      <c r="J107" s="10"/>
      <c r="K107" s="10"/>
      <c r="L107" s="1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pans="1:31" s="14" customFormat="1" ht="6.95" customHeight="1" x14ac:dyDescent="0.2">
      <c r="A108" s="10"/>
      <c r="B108" s="51"/>
      <c r="C108" s="52"/>
      <c r="D108" s="52"/>
      <c r="E108" s="52"/>
      <c r="F108" s="52"/>
      <c r="G108" s="52"/>
      <c r="H108" s="52"/>
      <c r="I108" s="53"/>
      <c r="J108" s="52"/>
      <c r="K108" s="52"/>
      <c r="L108" s="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12" spans="1:31" s="14" customFormat="1" ht="6.95" customHeight="1" x14ac:dyDescent="0.2">
      <c r="A112" s="10"/>
      <c r="B112" s="54"/>
      <c r="C112" s="55"/>
      <c r="D112" s="55"/>
      <c r="E112" s="55"/>
      <c r="F112" s="55"/>
      <c r="G112" s="55"/>
      <c r="H112" s="55"/>
      <c r="I112" s="56"/>
      <c r="J112" s="55"/>
      <c r="K112" s="55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3" s="14" customFormat="1" ht="24.95" customHeight="1" x14ac:dyDescent="0.2">
      <c r="A113" s="10"/>
      <c r="B113" s="11"/>
      <c r="C113" s="7" t="s">
        <v>56</v>
      </c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3" s="14" customFormat="1" ht="6.95" customHeight="1" x14ac:dyDescent="0.2">
      <c r="A114" s="10"/>
      <c r="B114" s="11"/>
      <c r="C114" s="10"/>
      <c r="D114" s="10"/>
      <c r="E114" s="10"/>
      <c r="F114" s="10"/>
      <c r="G114" s="10"/>
      <c r="H114" s="10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3" s="14" customFormat="1" ht="12" customHeight="1" x14ac:dyDescent="0.2">
      <c r="A115" s="10"/>
      <c r="B115" s="11"/>
      <c r="C115" s="9" t="s">
        <v>6</v>
      </c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3" s="14" customFormat="1" ht="14.45" customHeight="1" x14ac:dyDescent="0.2">
      <c r="A116" s="10"/>
      <c r="B116" s="11"/>
      <c r="C116" s="10"/>
      <c r="D116" s="10"/>
      <c r="E116" s="165" t="str">
        <f>E7</f>
        <v>Parkovací dům Havlíčkova 1, Kroměříž</v>
      </c>
      <c r="F116" s="166"/>
      <c r="G116" s="166"/>
      <c r="H116" s="166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3" s="14" customFormat="1" ht="12" customHeight="1" x14ac:dyDescent="0.2">
      <c r="A117" s="10"/>
      <c r="B117" s="11"/>
      <c r="C117" s="9" t="s">
        <v>7</v>
      </c>
      <c r="D117" s="10"/>
      <c r="E117" s="10"/>
      <c r="F117" s="10"/>
      <c r="G117" s="10"/>
      <c r="H117" s="10"/>
      <c r="I117" s="12"/>
      <c r="J117" s="10"/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3" s="14" customFormat="1" ht="14.45" customHeight="1" x14ac:dyDescent="0.2">
      <c r="A118" s="10"/>
      <c r="B118" s="11"/>
      <c r="C118" s="10"/>
      <c r="D118" s="10"/>
      <c r="E118" s="163" t="str">
        <f>E9</f>
        <v>502.1 - SO502.1 - Veřejné prostranství</v>
      </c>
      <c r="F118" s="164"/>
      <c r="G118" s="164"/>
      <c r="H118" s="164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3" s="14" customFormat="1" ht="6.95" customHeight="1" x14ac:dyDescent="0.2">
      <c r="A119" s="10"/>
      <c r="B119" s="11"/>
      <c r="C119" s="10"/>
      <c r="D119" s="10"/>
      <c r="E119" s="10"/>
      <c r="F119" s="10"/>
      <c r="G119" s="10"/>
      <c r="H119" s="10"/>
      <c r="I119" s="12"/>
      <c r="J119" s="10"/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3" s="14" customFormat="1" ht="12" customHeight="1" x14ac:dyDescent="0.2">
      <c r="A120" s="10"/>
      <c r="B120" s="11"/>
      <c r="C120" s="9" t="s">
        <v>12</v>
      </c>
      <c r="D120" s="10"/>
      <c r="E120" s="10"/>
      <c r="F120" s="15" t="str">
        <f>F12</f>
        <v xml:space="preserve"> </v>
      </c>
      <c r="G120" s="10"/>
      <c r="H120" s="10"/>
      <c r="I120" s="16" t="s">
        <v>14</v>
      </c>
      <c r="J120" s="17" t="str">
        <f>IF(J12="","",J12)</f>
        <v>3. 7. 2019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3" s="14" customFormat="1" ht="6.95" customHeight="1" x14ac:dyDescent="0.2">
      <c r="A121" s="10"/>
      <c r="B121" s="11"/>
      <c r="C121" s="10"/>
      <c r="D121" s="10"/>
      <c r="E121" s="10"/>
      <c r="F121" s="10"/>
      <c r="G121" s="10"/>
      <c r="H121" s="10"/>
      <c r="I121" s="12"/>
      <c r="J121" s="10"/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3" s="14" customFormat="1" ht="15.6" customHeight="1" x14ac:dyDescent="0.2">
      <c r="A122" s="10"/>
      <c r="B122" s="11"/>
      <c r="C122" s="9" t="s">
        <v>15</v>
      </c>
      <c r="D122" s="10"/>
      <c r="E122" s="10"/>
      <c r="F122" s="15" t="str">
        <f>E15</f>
        <v xml:space="preserve"> </v>
      </c>
      <c r="G122" s="10"/>
      <c r="H122" s="10"/>
      <c r="I122" s="16" t="s">
        <v>19</v>
      </c>
      <c r="J122" s="57" t="str">
        <f>E21</f>
        <v xml:space="preserve"> </v>
      </c>
      <c r="K122" s="10"/>
      <c r="L122" s="1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pans="1:63" s="14" customFormat="1" ht="15.6" customHeight="1" x14ac:dyDescent="0.2">
      <c r="A123" s="10"/>
      <c r="B123" s="11"/>
      <c r="C123" s="9" t="s">
        <v>18</v>
      </c>
      <c r="D123" s="10"/>
      <c r="E123" s="10"/>
      <c r="F123" s="15" t="str">
        <f>IF(E18="","",E18)</f>
        <v>Vyplň údaj</v>
      </c>
      <c r="G123" s="10"/>
      <c r="H123" s="10"/>
      <c r="I123" s="16" t="s">
        <v>20</v>
      </c>
      <c r="J123" s="57" t="str">
        <f>E24</f>
        <v xml:space="preserve"> </v>
      </c>
      <c r="K123" s="10"/>
      <c r="L123" s="1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pans="1:63" s="14" customFormat="1" ht="10.35" customHeight="1" x14ac:dyDescent="0.2">
      <c r="A124" s="10"/>
      <c r="B124" s="11"/>
      <c r="C124" s="10"/>
      <c r="D124" s="10"/>
      <c r="E124" s="10"/>
      <c r="F124" s="10"/>
      <c r="G124" s="10"/>
      <c r="H124" s="10"/>
      <c r="I124" s="12"/>
      <c r="J124" s="10"/>
      <c r="K124" s="10"/>
      <c r="L124" s="1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pans="1:63" s="84" customFormat="1" ht="29.25" customHeight="1" x14ac:dyDescent="0.2">
      <c r="A125" s="74"/>
      <c r="B125" s="75"/>
      <c r="C125" s="76" t="s">
        <v>57</v>
      </c>
      <c r="D125" s="77" t="s">
        <v>58</v>
      </c>
      <c r="E125" s="77" t="s">
        <v>59</v>
      </c>
      <c r="F125" s="77" t="s">
        <v>60</v>
      </c>
      <c r="G125" s="77" t="s">
        <v>61</v>
      </c>
      <c r="H125" s="77" t="s">
        <v>62</v>
      </c>
      <c r="I125" s="78" t="s">
        <v>63</v>
      </c>
      <c r="J125" s="77" t="s">
        <v>43</v>
      </c>
      <c r="K125" s="79" t="s">
        <v>64</v>
      </c>
      <c r="L125" s="80"/>
      <c r="M125" s="81" t="s">
        <v>10</v>
      </c>
      <c r="N125" s="82" t="s">
        <v>26</v>
      </c>
      <c r="O125" s="82" t="s">
        <v>65</v>
      </c>
      <c r="P125" s="82" t="s">
        <v>66</v>
      </c>
      <c r="Q125" s="82" t="s">
        <v>67</v>
      </c>
      <c r="R125" s="82" t="s">
        <v>68</v>
      </c>
      <c r="S125" s="82" t="s">
        <v>69</v>
      </c>
      <c r="T125" s="83" t="s">
        <v>70</v>
      </c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</row>
    <row r="126" spans="1:63" s="14" customFormat="1" ht="22.9" customHeight="1" x14ac:dyDescent="0.25">
      <c r="A126" s="10"/>
      <c r="B126" s="11"/>
      <c r="C126" s="85" t="s">
        <v>71</v>
      </c>
      <c r="D126" s="10"/>
      <c r="E126" s="10"/>
      <c r="F126" s="10"/>
      <c r="G126" s="10"/>
      <c r="H126" s="10"/>
      <c r="I126" s="12"/>
      <c r="J126" s="86">
        <f>BK126</f>
        <v>0</v>
      </c>
      <c r="K126" s="10"/>
      <c r="L126" s="11"/>
      <c r="M126" s="87"/>
      <c r="N126" s="88"/>
      <c r="O126" s="24"/>
      <c r="P126" s="89">
        <f>P127+P207</f>
        <v>0</v>
      </c>
      <c r="Q126" s="24"/>
      <c r="R126" s="89">
        <f>R127+R207</f>
        <v>463.69524490000003</v>
      </c>
      <c r="S126" s="24"/>
      <c r="T126" s="90">
        <f>T127+T207</f>
        <v>0</v>
      </c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" t="s">
        <v>72</v>
      </c>
      <c r="AU126" s="2" t="s">
        <v>45</v>
      </c>
      <c r="BK126" s="91">
        <f>BK127+BK207</f>
        <v>0</v>
      </c>
    </row>
    <row r="127" spans="1:63" s="92" customFormat="1" ht="25.9" customHeight="1" x14ac:dyDescent="0.2">
      <c r="B127" s="93"/>
      <c r="D127" s="94" t="s">
        <v>72</v>
      </c>
      <c r="E127" s="95" t="s">
        <v>73</v>
      </c>
      <c r="F127" s="95" t="s">
        <v>74</v>
      </c>
      <c r="I127" s="96"/>
      <c r="J127" s="97">
        <f>BK127</f>
        <v>0</v>
      </c>
      <c r="L127" s="93"/>
      <c r="M127" s="98"/>
      <c r="N127" s="99"/>
      <c r="O127" s="99"/>
      <c r="P127" s="100">
        <f>P128+P154+P171+P184+P198+P201+P205</f>
        <v>0</v>
      </c>
      <c r="Q127" s="99"/>
      <c r="R127" s="100">
        <f>R128+R154+R171+R184+R198+R201+R205</f>
        <v>463.69524490000003</v>
      </c>
      <c r="S127" s="99"/>
      <c r="T127" s="101">
        <f>T128+T154+T171+T184+T198+T201+T205</f>
        <v>0</v>
      </c>
      <c r="AR127" s="94" t="s">
        <v>75</v>
      </c>
      <c r="AT127" s="102" t="s">
        <v>72</v>
      </c>
      <c r="AU127" s="102" t="s">
        <v>76</v>
      </c>
      <c r="AY127" s="94" t="s">
        <v>77</v>
      </c>
      <c r="BK127" s="103">
        <f>BK128+BK154+BK171+BK184+BK198+BK201+BK205</f>
        <v>0</v>
      </c>
    </row>
    <row r="128" spans="1:63" s="92" customFormat="1" ht="22.9" customHeight="1" x14ac:dyDescent="0.2">
      <c r="B128" s="93"/>
      <c r="D128" s="94" t="s">
        <v>72</v>
      </c>
      <c r="E128" s="104" t="s">
        <v>75</v>
      </c>
      <c r="F128" s="104" t="s">
        <v>78</v>
      </c>
      <c r="I128" s="96"/>
      <c r="J128" s="105">
        <f>BK128</f>
        <v>0</v>
      </c>
      <c r="L128" s="93"/>
      <c r="M128" s="98"/>
      <c r="N128" s="99"/>
      <c r="O128" s="99"/>
      <c r="P128" s="100">
        <f>SUM(P129:P153)</f>
        <v>0</v>
      </c>
      <c r="Q128" s="99"/>
      <c r="R128" s="100">
        <f>SUM(R129:R153)</f>
        <v>0</v>
      </c>
      <c r="S128" s="99"/>
      <c r="T128" s="101">
        <f>SUM(T129:T153)</f>
        <v>0</v>
      </c>
      <c r="AR128" s="94" t="s">
        <v>75</v>
      </c>
      <c r="AT128" s="102" t="s">
        <v>72</v>
      </c>
      <c r="AU128" s="102" t="s">
        <v>75</v>
      </c>
      <c r="AY128" s="94" t="s">
        <v>77</v>
      </c>
      <c r="BK128" s="103">
        <f>SUM(BK129:BK153)</f>
        <v>0</v>
      </c>
    </row>
    <row r="129" spans="1:65" s="14" customFormat="1" ht="54" customHeight="1" x14ac:dyDescent="0.2">
      <c r="A129" s="10"/>
      <c r="B129" s="106"/>
      <c r="C129" s="107" t="s">
        <v>75</v>
      </c>
      <c r="D129" s="107" t="s">
        <v>79</v>
      </c>
      <c r="E129" s="108" t="s">
        <v>80</v>
      </c>
      <c r="F129" s="109" t="s">
        <v>81</v>
      </c>
      <c r="G129" s="110" t="s">
        <v>82</v>
      </c>
      <c r="H129" s="111">
        <v>31.7</v>
      </c>
      <c r="I129" s="112"/>
      <c r="J129" s="113">
        <f>ROUND(I129*H129,2)</f>
        <v>0</v>
      </c>
      <c r="K129" s="109" t="s">
        <v>83</v>
      </c>
      <c r="L129" s="11"/>
      <c r="M129" s="114" t="s">
        <v>10</v>
      </c>
      <c r="N129" s="115" t="s">
        <v>27</v>
      </c>
      <c r="O129" s="116"/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84</v>
      </c>
      <c r="AT129" s="119" t="s">
        <v>79</v>
      </c>
      <c r="AU129" s="119" t="s">
        <v>2</v>
      </c>
      <c r="AY129" s="2" t="s">
        <v>77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75</v>
      </c>
      <c r="BK129" s="120">
        <f>ROUND(I129*H129,2)</f>
        <v>0</v>
      </c>
      <c r="BL129" s="2" t="s">
        <v>84</v>
      </c>
      <c r="BM129" s="119" t="s">
        <v>85</v>
      </c>
    </row>
    <row r="130" spans="1:65" s="121" customFormat="1" x14ac:dyDescent="0.2">
      <c r="B130" s="122"/>
      <c r="D130" s="123" t="s">
        <v>86</v>
      </c>
      <c r="E130" s="124" t="s">
        <v>10</v>
      </c>
      <c r="F130" s="125" t="s">
        <v>87</v>
      </c>
      <c r="H130" s="126">
        <v>31.7</v>
      </c>
      <c r="I130" s="127"/>
      <c r="L130" s="122"/>
      <c r="M130" s="128"/>
      <c r="N130" s="129"/>
      <c r="O130" s="129"/>
      <c r="P130" s="129"/>
      <c r="Q130" s="129"/>
      <c r="R130" s="129"/>
      <c r="S130" s="129"/>
      <c r="T130" s="130"/>
      <c r="AT130" s="124" t="s">
        <v>86</v>
      </c>
      <c r="AU130" s="124" t="s">
        <v>2</v>
      </c>
      <c r="AV130" s="121" t="s">
        <v>2</v>
      </c>
      <c r="AW130" s="121" t="s">
        <v>88</v>
      </c>
      <c r="AX130" s="121" t="s">
        <v>75</v>
      </c>
      <c r="AY130" s="124" t="s">
        <v>77</v>
      </c>
    </row>
    <row r="131" spans="1:65" s="14" customFormat="1" ht="54" customHeight="1" x14ac:dyDescent="0.2">
      <c r="A131" s="10"/>
      <c r="B131" s="106"/>
      <c r="C131" s="107" t="s">
        <v>2</v>
      </c>
      <c r="D131" s="107" t="s">
        <v>79</v>
      </c>
      <c r="E131" s="108" t="s">
        <v>89</v>
      </c>
      <c r="F131" s="109" t="s">
        <v>90</v>
      </c>
      <c r="G131" s="110" t="s">
        <v>82</v>
      </c>
      <c r="H131" s="111">
        <v>15.85</v>
      </c>
      <c r="I131" s="112"/>
      <c r="J131" s="113">
        <f>ROUND(I131*H131,2)</f>
        <v>0</v>
      </c>
      <c r="K131" s="109" t="s">
        <v>83</v>
      </c>
      <c r="L131" s="11"/>
      <c r="M131" s="114" t="s">
        <v>10</v>
      </c>
      <c r="N131" s="115" t="s">
        <v>27</v>
      </c>
      <c r="O131" s="116"/>
      <c r="P131" s="117">
        <f>O131*H131</f>
        <v>0</v>
      </c>
      <c r="Q131" s="117">
        <v>0</v>
      </c>
      <c r="R131" s="117">
        <f>Q131*H131</f>
        <v>0</v>
      </c>
      <c r="S131" s="117">
        <v>0</v>
      </c>
      <c r="T131" s="118">
        <f>S131*H131</f>
        <v>0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84</v>
      </c>
      <c r="AT131" s="119" t="s">
        <v>79</v>
      </c>
      <c r="AU131" s="119" t="s">
        <v>2</v>
      </c>
      <c r="AY131" s="2" t="s">
        <v>77</v>
      </c>
      <c r="BE131" s="120">
        <f>IF(N131="základní",J131,0)</f>
        <v>0</v>
      </c>
      <c r="BF131" s="120">
        <f>IF(N131="snížená",J131,0)</f>
        <v>0</v>
      </c>
      <c r="BG131" s="120">
        <f>IF(N131="zákl. přenesená",J131,0)</f>
        <v>0</v>
      </c>
      <c r="BH131" s="120">
        <f>IF(N131="sníž. přenesená",J131,0)</f>
        <v>0</v>
      </c>
      <c r="BI131" s="120">
        <f>IF(N131="nulová",J131,0)</f>
        <v>0</v>
      </c>
      <c r="BJ131" s="2" t="s">
        <v>75</v>
      </c>
      <c r="BK131" s="120">
        <f>ROUND(I131*H131,2)</f>
        <v>0</v>
      </c>
      <c r="BL131" s="2" t="s">
        <v>84</v>
      </c>
      <c r="BM131" s="119" t="s">
        <v>91</v>
      </c>
    </row>
    <row r="132" spans="1:65" s="121" customFormat="1" x14ac:dyDescent="0.2">
      <c r="B132" s="122"/>
      <c r="D132" s="123" t="s">
        <v>86</v>
      </c>
      <c r="E132" s="124" t="s">
        <v>10</v>
      </c>
      <c r="F132" s="125" t="s">
        <v>92</v>
      </c>
      <c r="H132" s="126">
        <v>15.85</v>
      </c>
      <c r="I132" s="127"/>
      <c r="L132" s="122"/>
      <c r="M132" s="128"/>
      <c r="N132" s="129"/>
      <c r="O132" s="129"/>
      <c r="P132" s="129"/>
      <c r="Q132" s="129"/>
      <c r="R132" s="129"/>
      <c r="S132" s="129"/>
      <c r="T132" s="130"/>
      <c r="AT132" s="124" t="s">
        <v>86</v>
      </c>
      <c r="AU132" s="124" t="s">
        <v>2</v>
      </c>
      <c r="AV132" s="121" t="s">
        <v>2</v>
      </c>
      <c r="AW132" s="121" t="s">
        <v>88</v>
      </c>
      <c r="AX132" s="121" t="s">
        <v>75</v>
      </c>
      <c r="AY132" s="124" t="s">
        <v>77</v>
      </c>
    </row>
    <row r="133" spans="1:65" s="14" customFormat="1" ht="32.450000000000003" customHeight="1" x14ac:dyDescent="0.2">
      <c r="A133" s="10"/>
      <c r="B133" s="106"/>
      <c r="C133" s="107" t="s">
        <v>93</v>
      </c>
      <c r="D133" s="107" t="s">
        <v>79</v>
      </c>
      <c r="E133" s="108" t="s">
        <v>94</v>
      </c>
      <c r="F133" s="109" t="s">
        <v>95</v>
      </c>
      <c r="G133" s="110" t="s">
        <v>82</v>
      </c>
      <c r="H133" s="111">
        <v>1.5229999999999999</v>
      </c>
      <c r="I133" s="112"/>
      <c r="J133" s="113">
        <f>ROUND(I133*H133,2)</f>
        <v>0</v>
      </c>
      <c r="K133" s="109" t="s">
        <v>83</v>
      </c>
      <c r="L133" s="11"/>
      <c r="M133" s="114" t="s">
        <v>10</v>
      </c>
      <c r="N133" s="115" t="s">
        <v>27</v>
      </c>
      <c r="O133" s="116"/>
      <c r="P133" s="117">
        <f>O133*H133</f>
        <v>0</v>
      </c>
      <c r="Q133" s="117">
        <v>0</v>
      </c>
      <c r="R133" s="117">
        <f>Q133*H133</f>
        <v>0</v>
      </c>
      <c r="S133" s="117">
        <v>0</v>
      </c>
      <c r="T133" s="118">
        <f>S133*H133</f>
        <v>0</v>
      </c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R133" s="119" t="s">
        <v>84</v>
      </c>
      <c r="AT133" s="119" t="s">
        <v>79</v>
      </c>
      <c r="AU133" s="119" t="s">
        <v>2</v>
      </c>
      <c r="AY133" s="2" t="s">
        <v>77</v>
      </c>
      <c r="BE133" s="120">
        <f>IF(N133="základní",J133,0)</f>
        <v>0</v>
      </c>
      <c r="BF133" s="120">
        <f>IF(N133="snížená",J133,0)</f>
        <v>0</v>
      </c>
      <c r="BG133" s="120">
        <f>IF(N133="zákl. přenesená",J133,0)</f>
        <v>0</v>
      </c>
      <c r="BH133" s="120">
        <f>IF(N133="sníž. přenesená",J133,0)</f>
        <v>0</v>
      </c>
      <c r="BI133" s="120">
        <f>IF(N133="nulová",J133,0)</f>
        <v>0</v>
      </c>
      <c r="BJ133" s="2" t="s">
        <v>75</v>
      </c>
      <c r="BK133" s="120">
        <f>ROUND(I133*H133,2)</f>
        <v>0</v>
      </c>
      <c r="BL133" s="2" t="s">
        <v>84</v>
      </c>
      <c r="BM133" s="119" t="s">
        <v>96</v>
      </c>
    </row>
    <row r="134" spans="1:65" s="121" customFormat="1" x14ac:dyDescent="0.2">
      <c r="B134" s="122"/>
      <c r="D134" s="123" t="s">
        <v>86</v>
      </c>
      <c r="E134" s="124" t="s">
        <v>10</v>
      </c>
      <c r="F134" s="125" t="s">
        <v>97</v>
      </c>
      <c r="H134" s="126">
        <v>0.67700000000000005</v>
      </c>
      <c r="I134" s="127"/>
      <c r="L134" s="122"/>
      <c r="M134" s="128"/>
      <c r="N134" s="129"/>
      <c r="O134" s="129"/>
      <c r="P134" s="129"/>
      <c r="Q134" s="129"/>
      <c r="R134" s="129"/>
      <c r="S134" s="129"/>
      <c r="T134" s="130"/>
      <c r="AT134" s="124" t="s">
        <v>86</v>
      </c>
      <c r="AU134" s="124" t="s">
        <v>2</v>
      </c>
      <c r="AV134" s="121" t="s">
        <v>2</v>
      </c>
      <c r="AW134" s="121" t="s">
        <v>88</v>
      </c>
      <c r="AX134" s="121" t="s">
        <v>76</v>
      </c>
      <c r="AY134" s="124" t="s">
        <v>77</v>
      </c>
    </row>
    <row r="135" spans="1:65" s="121" customFormat="1" x14ac:dyDescent="0.2">
      <c r="B135" s="122"/>
      <c r="D135" s="123" t="s">
        <v>86</v>
      </c>
      <c r="E135" s="124" t="s">
        <v>10</v>
      </c>
      <c r="F135" s="125" t="s">
        <v>98</v>
      </c>
      <c r="H135" s="126">
        <v>0.84599999999999997</v>
      </c>
      <c r="I135" s="127"/>
      <c r="L135" s="122"/>
      <c r="M135" s="128"/>
      <c r="N135" s="129"/>
      <c r="O135" s="129"/>
      <c r="P135" s="129"/>
      <c r="Q135" s="129"/>
      <c r="R135" s="129"/>
      <c r="S135" s="129"/>
      <c r="T135" s="130"/>
      <c r="AT135" s="124" t="s">
        <v>86</v>
      </c>
      <c r="AU135" s="124" t="s">
        <v>2</v>
      </c>
      <c r="AV135" s="121" t="s">
        <v>2</v>
      </c>
      <c r="AW135" s="121" t="s">
        <v>88</v>
      </c>
      <c r="AX135" s="121" t="s">
        <v>76</v>
      </c>
      <c r="AY135" s="124" t="s">
        <v>77</v>
      </c>
    </row>
    <row r="136" spans="1:65" s="131" customFormat="1" x14ac:dyDescent="0.2">
      <c r="B136" s="132"/>
      <c r="D136" s="123" t="s">
        <v>86</v>
      </c>
      <c r="E136" s="133" t="s">
        <v>10</v>
      </c>
      <c r="F136" s="134" t="s">
        <v>99</v>
      </c>
      <c r="H136" s="135">
        <v>1.5230000000000001</v>
      </c>
      <c r="I136" s="136"/>
      <c r="L136" s="132"/>
      <c r="M136" s="137"/>
      <c r="N136" s="138"/>
      <c r="O136" s="138"/>
      <c r="P136" s="138"/>
      <c r="Q136" s="138"/>
      <c r="R136" s="138"/>
      <c r="S136" s="138"/>
      <c r="T136" s="139"/>
      <c r="AT136" s="133" t="s">
        <v>86</v>
      </c>
      <c r="AU136" s="133" t="s">
        <v>2</v>
      </c>
      <c r="AV136" s="131" t="s">
        <v>84</v>
      </c>
      <c r="AW136" s="131" t="s">
        <v>88</v>
      </c>
      <c r="AX136" s="131" t="s">
        <v>75</v>
      </c>
      <c r="AY136" s="133" t="s">
        <v>77</v>
      </c>
    </row>
    <row r="137" spans="1:65" s="14" customFormat="1" ht="43.15" customHeight="1" x14ac:dyDescent="0.2">
      <c r="A137" s="10"/>
      <c r="B137" s="106"/>
      <c r="C137" s="107" t="s">
        <v>84</v>
      </c>
      <c r="D137" s="107" t="s">
        <v>79</v>
      </c>
      <c r="E137" s="108" t="s">
        <v>100</v>
      </c>
      <c r="F137" s="109" t="s">
        <v>101</v>
      </c>
      <c r="G137" s="110" t="s">
        <v>82</v>
      </c>
      <c r="H137" s="111">
        <v>0.76200000000000001</v>
      </c>
      <c r="I137" s="112"/>
      <c r="J137" s="113">
        <f>ROUND(I137*H137,2)</f>
        <v>0</v>
      </c>
      <c r="K137" s="109" t="s">
        <v>83</v>
      </c>
      <c r="L137" s="11"/>
      <c r="M137" s="114" t="s">
        <v>10</v>
      </c>
      <c r="N137" s="115" t="s">
        <v>27</v>
      </c>
      <c r="O137" s="116"/>
      <c r="P137" s="117">
        <f>O137*H137</f>
        <v>0</v>
      </c>
      <c r="Q137" s="117">
        <v>0</v>
      </c>
      <c r="R137" s="117">
        <f>Q137*H137</f>
        <v>0</v>
      </c>
      <c r="S137" s="117">
        <v>0</v>
      </c>
      <c r="T137" s="118">
        <f>S137*H137</f>
        <v>0</v>
      </c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R137" s="119" t="s">
        <v>84</v>
      </c>
      <c r="AT137" s="119" t="s">
        <v>79</v>
      </c>
      <c r="AU137" s="119" t="s">
        <v>2</v>
      </c>
      <c r="AY137" s="2" t="s">
        <v>77</v>
      </c>
      <c r="BE137" s="120">
        <f>IF(N137="základní",J137,0)</f>
        <v>0</v>
      </c>
      <c r="BF137" s="120">
        <f>IF(N137="snížená",J137,0)</f>
        <v>0</v>
      </c>
      <c r="BG137" s="120">
        <f>IF(N137="zákl. přenesená",J137,0)</f>
        <v>0</v>
      </c>
      <c r="BH137" s="120">
        <f>IF(N137="sníž. přenesená",J137,0)</f>
        <v>0</v>
      </c>
      <c r="BI137" s="120">
        <f>IF(N137="nulová",J137,0)</f>
        <v>0</v>
      </c>
      <c r="BJ137" s="2" t="s">
        <v>75</v>
      </c>
      <c r="BK137" s="120">
        <f>ROUND(I137*H137,2)</f>
        <v>0</v>
      </c>
      <c r="BL137" s="2" t="s">
        <v>84</v>
      </c>
      <c r="BM137" s="119" t="s">
        <v>102</v>
      </c>
    </row>
    <row r="138" spans="1:65" s="121" customFormat="1" x14ac:dyDescent="0.2">
      <c r="B138" s="122"/>
      <c r="D138" s="123" t="s">
        <v>86</v>
      </c>
      <c r="E138" s="124" t="s">
        <v>10</v>
      </c>
      <c r="F138" s="125" t="s">
        <v>103</v>
      </c>
      <c r="H138" s="126">
        <v>0.76200000000000001</v>
      </c>
      <c r="I138" s="127"/>
      <c r="L138" s="122"/>
      <c r="M138" s="128"/>
      <c r="N138" s="129"/>
      <c r="O138" s="129"/>
      <c r="P138" s="129"/>
      <c r="Q138" s="129"/>
      <c r="R138" s="129"/>
      <c r="S138" s="129"/>
      <c r="T138" s="130"/>
      <c r="AT138" s="124" t="s">
        <v>86</v>
      </c>
      <c r="AU138" s="124" t="s">
        <v>2</v>
      </c>
      <c r="AV138" s="121" t="s">
        <v>2</v>
      </c>
      <c r="AW138" s="121" t="s">
        <v>88</v>
      </c>
      <c r="AX138" s="121" t="s">
        <v>75</v>
      </c>
      <c r="AY138" s="124" t="s">
        <v>77</v>
      </c>
    </row>
    <row r="139" spans="1:65" s="14" customFormat="1" ht="43.15" customHeight="1" x14ac:dyDescent="0.2">
      <c r="A139" s="10"/>
      <c r="B139" s="106"/>
      <c r="C139" s="107" t="s">
        <v>104</v>
      </c>
      <c r="D139" s="107" t="s">
        <v>79</v>
      </c>
      <c r="E139" s="108" t="s">
        <v>105</v>
      </c>
      <c r="F139" s="109" t="s">
        <v>106</v>
      </c>
      <c r="G139" s="110" t="s">
        <v>82</v>
      </c>
      <c r="H139" s="111">
        <v>5</v>
      </c>
      <c r="I139" s="112"/>
      <c r="J139" s="113">
        <f>ROUND(I139*H139,2)</f>
        <v>0</v>
      </c>
      <c r="K139" s="109" t="s">
        <v>83</v>
      </c>
      <c r="L139" s="11"/>
      <c r="M139" s="114" t="s">
        <v>10</v>
      </c>
      <c r="N139" s="115" t="s">
        <v>27</v>
      </c>
      <c r="O139" s="116"/>
      <c r="P139" s="117">
        <f>O139*H139</f>
        <v>0</v>
      </c>
      <c r="Q139" s="117">
        <v>0</v>
      </c>
      <c r="R139" s="117">
        <f>Q139*H139</f>
        <v>0</v>
      </c>
      <c r="S139" s="117">
        <v>0</v>
      </c>
      <c r="T139" s="118">
        <f>S139*H139</f>
        <v>0</v>
      </c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R139" s="119" t="s">
        <v>84</v>
      </c>
      <c r="AT139" s="119" t="s">
        <v>79</v>
      </c>
      <c r="AU139" s="119" t="s">
        <v>2</v>
      </c>
      <c r="AY139" s="2" t="s">
        <v>77</v>
      </c>
      <c r="BE139" s="120">
        <f>IF(N139="základní",J139,0)</f>
        <v>0</v>
      </c>
      <c r="BF139" s="120">
        <f>IF(N139="snížená",J139,0)</f>
        <v>0</v>
      </c>
      <c r="BG139" s="120">
        <f>IF(N139="zákl. přenesená",J139,0)</f>
        <v>0</v>
      </c>
      <c r="BH139" s="120">
        <f>IF(N139="sníž. přenesená",J139,0)</f>
        <v>0</v>
      </c>
      <c r="BI139" s="120">
        <f>IF(N139="nulová",J139,0)</f>
        <v>0</v>
      </c>
      <c r="BJ139" s="2" t="s">
        <v>75</v>
      </c>
      <c r="BK139" s="120">
        <f>ROUND(I139*H139,2)</f>
        <v>0</v>
      </c>
      <c r="BL139" s="2" t="s">
        <v>84</v>
      </c>
      <c r="BM139" s="119" t="s">
        <v>107</v>
      </c>
    </row>
    <row r="140" spans="1:65" s="14" customFormat="1" ht="43.15" customHeight="1" x14ac:dyDescent="0.2">
      <c r="A140" s="10"/>
      <c r="B140" s="106"/>
      <c r="C140" s="107" t="s">
        <v>108</v>
      </c>
      <c r="D140" s="107" t="s">
        <v>79</v>
      </c>
      <c r="E140" s="108" t="s">
        <v>109</v>
      </c>
      <c r="F140" s="109" t="s">
        <v>110</v>
      </c>
      <c r="G140" s="110" t="s">
        <v>82</v>
      </c>
      <c r="H140" s="111">
        <v>2.5</v>
      </c>
      <c r="I140" s="112"/>
      <c r="J140" s="113">
        <f>ROUND(I140*H140,2)</f>
        <v>0</v>
      </c>
      <c r="K140" s="109" t="s">
        <v>83</v>
      </c>
      <c r="L140" s="11"/>
      <c r="M140" s="114" t="s">
        <v>10</v>
      </c>
      <c r="N140" s="115" t="s">
        <v>27</v>
      </c>
      <c r="O140" s="116"/>
      <c r="P140" s="117">
        <f>O140*H140</f>
        <v>0</v>
      </c>
      <c r="Q140" s="117">
        <v>0</v>
      </c>
      <c r="R140" s="117">
        <f>Q140*H140</f>
        <v>0</v>
      </c>
      <c r="S140" s="117">
        <v>0</v>
      </c>
      <c r="T140" s="118">
        <f>S140*H140</f>
        <v>0</v>
      </c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R140" s="119" t="s">
        <v>84</v>
      </c>
      <c r="AT140" s="119" t="s">
        <v>79</v>
      </c>
      <c r="AU140" s="119" t="s">
        <v>2</v>
      </c>
      <c r="AY140" s="2" t="s">
        <v>77</v>
      </c>
      <c r="BE140" s="120">
        <f>IF(N140="základní",J140,0)</f>
        <v>0</v>
      </c>
      <c r="BF140" s="120">
        <f>IF(N140="snížená",J140,0)</f>
        <v>0</v>
      </c>
      <c r="BG140" s="120">
        <f>IF(N140="zákl. přenesená",J140,0)</f>
        <v>0</v>
      </c>
      <c r="BH140" s="120">
        <f>IF(N140="sníž. přenesená",J140,0)</f>
        <v>0</v>
      </c>
      <c r="BI140" s="120">
        <f>IF(N140="nulová",J140,0)</f>
        <v>0</v>
      </c>
      <c r="BJ140" s="2" t="s">
        <v>75</v>
      </c>
      <c r="BK140" s="120">
        <f>ROUND(I140*H140,2)</f>
        <v>0</v>
      </c>
      <c r="BL140" s="2" t="s">
        <v>84</v>
      </c>
      <c r="BM140" s="119" t="s">
        <v>111</v>
      </c>
    </row>
    <row r="141" spans="1:65" s="14" customFormat="1" ht="54" customHeight="1" x14ac:dyDescent="0.2">
      <c r="A141" s="10"/>
      <c r="B141" s="106"/>
      <c r="C141" s="107" t="s">
        <v>112</v>
      </c>
      <c r="D141" s="107" t="s">
        <v>79</v>
      </c>
      <c r="E141" s="108" t="s">
        <v>113</v>
      </c>
      <c r="F141" s="109" t="s">
        <v>114</v>
      </c>
      <c r="G141" s="110" t="s">
        <v>82</v>
      </c>
      <c r="H141" s="111">
        <v>4</v>
      </c>
      <c r="I141" s="112"/>
      <c r="J141" s="113">
        <f>ROUND(I141*H141,2)</f>
        <v>0</v>
      </c>
      <c r="K141" s="109" t="s">
        <v>83</v>
      </c>
      <c r="L141" s="11"/>
      <c r="M141" s="114" t="s">
        <v>10</v>
      </c>
      <c r="N141" s="115" t="s">
        <v>27</v>
      </c>
      <c r="O141" s="116"/>
      <c r="P141" s="117">
        <f>O141*H141</f>
        <v>0</v>
      </c>
      <c r="Q141" s="117">
        <v>0</v>
      </c>
      <c r="R141" s="117">
        <f>Q141*H141</f>
        <v>0</v>
      </c>
      <c r="S141" s="117">
        <v>0</v>
      </c>
      <c r="T141" s="118">
        <f>S141*H141</f>
        <v>0</v>
      </c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R141" s="119" t="s">
        <v>84</v>
      </c>
      <c r="AT141" s="119" t="s">
        <v>79</v>
      </c>
      <c r="AU141" s="119" t="s">
        <v>2</v>
      </c>
      <c r="AY141" s="2" t="s">
        <v>77</v>
      </c>
      <c r="BE141" s="120">
        <f>IF(N141="základní",J141,0)</f>
        <v>0</v>
      </c>
      <c r="BF141" s="120">
        <f>IF(N141="snížená",J141,0)</f>
        <v>0</v>
      </c>
      <c r="BG141" s="120">
        <f>IF(N141="zákl. přenesená",J141,0)</f>
        <v>0</v>
      </c>
      <c r="BH141" s="120">
        <f>IF(N141="sníž. přenesená",J141,0)</f>
        <v>0</v>
      </c>
      <c r="BI141" s="120">
        <f>IF(N141="nulová",J141,0)</f>
        <v>0</v>
      </c>
      <c r="BJ141" s="2" t="s">
        <v>75</v>
      </c>
      <c r="BK141" s="120">
        <f>ROUND(I141*H141,2)</f>
        <v>0</v>
      </c>
      <c r="BL141" s="2" t="s">
        <v>84</v>
      </c>
      <c r="BM141" s="119" t="s">
        <v>115</v>
      </c>
    </row>
    <row r="142" spans="1:65" s="121" customFormat="1" x14ac:dyDescent="0.2">
      <c r="B142" s="122"/>
      <c r="D142" s="123" t="s">
        <v>86</v>
      </c>
      <c r="E142" s="124" t="s">
        <v>10</v>
      </c>
      <c r="F142" s="125" t="s">
        <v>116</v>
      </c>
      <c r="H142" s="126">
        <v>2</v>
      </c>
      <c r="I142" s="127"/>
      <c r="L142" s="122"/>
      <c r="M142" s="128"/>
      <c r="N142" s="129"/>
      <c r="O142" s="129"/>
      <c r="P142" s="129"/>
      <c r="Q142" s="129"/>
      <c r="R142" s="129"/>
      <c r="S142" s="129"/>
      <c r="T142" s="130"/>
      <c r="AT142" s="124" t="s">
        <v>86</v>
      </c>
      <c r="AU142" s="124" t="s">
        <v>2</v>
      </c>
      <c r="AV142" s="121" t="s">
        <v>2</v>
      </c>
      <c r="AW142" s="121" t="s">
        <v>88</v>
      </c>
      <c r="AX142" s="121" t="s">
        <v>76</v>
      </c>
      <c r="AY142" s="124" t="s">
        <v>77</v>
      </c>
    </row>
    <row r="143" spans="1:65" s="121" customFormat="1" x14ac:dyDescent="0.2">
      <c r="B143" s="122"/>
      <c r="D143" s="123" t="s">
        <v>86</v>
      </c>
      <c r="E143" s="124" t="s">
        <v>10</v>
      </c>
      <c r="F143" s="125" t="s">
        <v>117</v>
      </c>
      <c r="H143" s="126">
        <v>2</v>
      </c>
      <c r="I143" s="127"/>
      <c r="L143" s="122"/>
      <c r="M143" s="128"/>
      <c r="N143" s="129"/>
      <c r="O143" s="129"/>
      <c r="P143" s="129"/>
      <c r="Q143" s="129"/>
      <c r="R143" s="129"/>
      <c r="S143" s="129"/>
      <c r="T143" s="130"/>
      <c r="AT143" s="124" t="s">
        <v>86</v>
      </c>
      <c r="AU143" s="124" t="s">
        <v>2</v>
      </c>
      <c r="AV143" s="121" t="s">
        <v>2</v>
      </c>
      <c r="AW143" s="121" t="s">
        <v>88</v>
      </c>
      <c r="AX143" s="121" t="s">
        <v>76</v>
      </c>
      <c r="AY143" s="124" t="s">
        <v>77</v>
      </c>
    </row>
    <row r="144" spans="1:65" s="131" customFormat="1" x14ac:dyDescent="0.2">
      <c r="B144" s="132"/>
      <c r="D144" s="123" t="s">
        <v>86</v>
      </c>
      <c r="E144" s="133" t="s">
        <v>10</v>
      </c>
      <c r="F144" s="134" t="s">
        <v>99</v>
      </c>
      <c r="H144" s="135">
        <v>4</v>
      </c>
      <c r="I144" s="136"/>
      <c r="L144" s="132"/>
      <c r="M144" s="137"/>
      <c r="N144" s="138"/>
      <c r="O144" s="138"/>
      <c r="P144" s="138"/>
      <c r="Q144" s="138"/>
      <c r="R144" s="138"/>
      <c r="S144" s="138"/>
      <c r="T144" s="139"/>
      <c r="AT144" s="133" t="s">
        <v>86</v>
      </c>
      <c r="AU144" s="133" t="s">
        <v>2</v>
      </c>
      <c r="AV144" s="131" t="s">
        <v>84</v>
      </c>
      <c r="AW144" s="131" t="s">
        <v>88</v>
      </c>
      <c r="AX144" s="131" t="s">
        <v>75</v>
      </c>
      <c r="AY144" s="133" t="s">
        <v>77</v>
      </c>
    </row>
    <row r="145" spans="1:65" s="14" customFormat="1" ht="54" customHeight="1" x14ac:dyDescent="0.2">
      <c r="A145" s="10"/>
      <c r="B145" s="106"/>
      <c r="C145" s="107" t="s">
        <v>118</v>
      </c>
      <c r="D145" s="107" t="s">
        <v>79</v>
      </c>
      <c r="E145" s="108" t="s">
        <v>119</v>
      </c>
      <c r="F145" s="109" t="s">
        <v>120</v>
      </c>
      <c r="G145" s="110" t="s">
        <v>82</v>
      </c>
      <c r="H145" s="111">
        <v>36.222999999999999</v>
      </c>
      <c r="I145" s="112"/>
      <c r="J145" s="113">
        <f>ROUND(I145*H145,2)</f>
        <v>0</v>
      </c>
      <c r="K145" s="109" t="s">
        <v>83</v>
      </c>
      <c r="L145" s="11"/>
      <c r="M145" s="114" t="s">
        <v>10</v>
      </c>
      <c r="N145" s="115" t="s">
        <v>27</v>
      </c>
      <c r="O145" s="116"/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84</v>
      </c>
      <c r="AT145" s="119" t="s">
        <v>79</v>
      </c>
      <c r="AU145" s="119" t="s">
        <v>2</v>
      </c>
      <c r="AY145" s="2" t="s">
        <v>77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75</v>
      </c>
      <c r="BK145" s="120">
        <f>ROUND(I145*H145,2)</f>
        <v>0</v>
      </c>
      <c r="BL145" s="2" t="s">
        <v>84</v>
      </c>
      <c r="BM145" s="119" t="s">
        <v>121</v>
      </c>
    </row>
    <row r="146" spans="1:65" s="121" customFormat="1" x14ac:dyDescent="0.2">
      <c r="B146" s="122"/>
      <c r="D146" s="123" t="s">
        <v>86</v>
      </c>
      <c r="E146" s="124" t="s">
        <v>10</v>
      </c>
      <c r="F146" s="125" t="s">
        <v>122</v>
      </c>
      <c r="H146" s="126">
        <v>36.222999999999999</v>
      </c>
      <c r="I146" s="127"/>
      <c r="L146" s="122"/>
      <c r="M146" s="128"/>
      <c r="N146" s="129"/>
      <c r="O146" s="129"/>
      <c r="P146" s="129"/>
      <c r="Q146" s="129"/>
      <c r="R146" s="129"/>
      <c r="S146" s="129"/>
      <c r="T146" s="130"/>
      <c r="AT146" s="124" t="s">
        <v>86</v>
      </c>
      <c r="AU146" s="124" t="s">
        <v>2</v>
      </c>
      <c r="AV146" s="121" t="s">
        <v>2</v>
      </c>
      <c r="AW146" s="121" t="s">
        <v>88</v>
      </c>
      <c r="AX146" s="121" t="s">
        <v>75</v>
      </c>
      <c r="AY146" s="124" t="s">
        <v>77</v>
      </c>
    </row>
    <row r="147" spans="1:65" s="14" customFormat="1" ht="32.450000000000003" customHeight="1" x14ac:dyDescent="0.2">
      <c r="A147" s="10"/>
      <c r="B147" s="106"/>
      <c r="C147" s="107" t="s">
        <v>123</v>
      </c>
      <c r="D147" s="107" t="s">
        <v>79</v>
      </c>
      <c r="E147" s="108" t="s">
        <v>124</v>
      </c>
      <c r="F147" s="109" t="s">
        <v>125</v>
      </c>
      <c r="G147" s="110" t="s">
        <v>82</v>
      </c>
      <c r="H147" s="111">
        <v>2</v>
      </c>
      <c r="I147" s="112"/>
      <c r="J147" s="113">
        <f>ROUND(I147*H147,2)</f>
        <v>0</v>
      </c>
      <c r="K147" s="109" t="s">
        <v>83</v>
      </c>
      <c r="L147" s="11"/>
      <c r="M147" s="114" t="s">
        <v>10</v>
      </c>
      <c r="N147" s="115" t="s">
        <v>27</v>
      </c>
      <c r="O147" s="116"/>
      <c r="P147" s="117">
        <f>O147*H147</f>
        <v>0</v>
      </c>
      <c r="Q147" s="117">
        <v>0</v>
      </c>
      <c r="R147" s="117">
        <f>Q147*H147</f>
        <v>0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84</v>
      </c>
      <c r="AT147" s="119" t="s">
        <v>79</v>
      </c>
      <c r="AU147" s="119" t="s">
        <v>2</v>
      </c>
      <c r="AY147" s="2" t="s">
        <v>77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75</v>
      </c>
      <c r="BK147" s="120">
        <f>ROUND(I147*H147,2)</f>
        <v>0</v>
      </c>
      <c r="BL147" s="2" t="s">
        <v>84</v>
      </c>
      <c r="BM147" s="119" t="s">
        <v>126</v>
      </c>
    </row>
    <row r="148" spans="1:65" s="121" customFormat="1" x14ac:dyDescent="0.2">
      <c r="B148" s="122"/>
      <c r="D148" s="123" t="s">
        <v>86</v>
      </c>
      <c r="E148" s="124" t="s">
        <v>10</v>
      </c>
      <c r="F148" s="125" t="s">
        <v>117</v>
      </c>
      <c r="H148" s="126">
        <v>2</v>
      </c>
      <c r="I148" s="127"/>
      <c r="L148" s="122"/>
      <c r="M148" s="128"/>
      <c r="N148" s="129"/>
      <c r="O148" s="129"/>
      <c r="P148" s="129"/>
      <c r="Q148" s="129"/>
      <c r="R148" s="129"/>
      <c r="S148" s="129"/>
      <c r="T148" s="130"/>
      <c r="AT148" s="124" t="s">
        <v>86</v>
      </c>
      <c r="AU148" s="124" t="s">
        <v>2</v>
      </c>
      <c r="AV148" s="121" t="s">
        <v>2</v>
      </c>
      <c r="AW148" s="121" t="s">
        <v>88</v>
      </c>
      <c r="AX148" s="121" t="s">
        <v>75</v>
      </c>
      <c r="AY148" s="124" t="s">
        <v>77</v>
      </c>
    </row>
    <row r="149" spans="1:65" s="14" customFormat="1" ht="43.15" customHeight="1" x14ac:dyDescent="0.2">
      <c r="A149" s="10"/>
      <c r="B149" s="106"/>
      <c r="C149" s="107" t="s">
        <v>127</v>
      </c>
      <c r="D149" s="107" t="s">
        <v>79</v>
      </c>
      <c r="E149" s="108" t="s">
        <v>128</v>
      </c>
      <c r="F149" s="109" t="s">
        <v>129</v>
      </c>
      <c r="G149" s="110" t="s">
        <v>130</v>
      </c>
      <c r="H149" s="111">
        <v>65.200999999999993</v>
      </c>
      <c r="I149" s="112"/>
      <c r="J149" s="113">
        <f>ROUND(I149*H149,2)</f>
        <v>0</v>
      </c>
      <c r="K149" s="109" t="s">
        <v>83</v>
      </c>
      <c r="L149" s="11"/>
      <c r="M149" s="114" t="s">
        <v>10</v>
      </c>
      <c r="N149" s="115" t="s">
        <v>27</v>
      </c>
      <c r="O149" s="116"/>
      <c r="P149" s="117">
        <f>O149*H149</f>
        <v>0</v>
      </c>
      <c r="Q149" s="117">
        <v>0</v>
      </c>
      <c r="R149" s="117">
        <f>Q149*H149</f>
        <v>0</v>
      </c>
      <c r="S149" s="117">
        <v>0</v>
      </c>
      <c r="T149" s="118">
        <f>S149*H149</f>
        <v>0</v>
      </c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R149" s="119" t="s">
        <v>84</v>
      </c>
      <c r="AT149" s="119" t="s">
        <v>79</v>
      </c>
      <c r="AU149" s="119" t="s">
        <v>2</v>
      </c>
      <c r="AY149" s="2" t="s">
        <v>77</v>
      </c>
      <c r="BE149" s="120">
        <f>IF(N149="základní",J149,0)</f>
        <v>0</v>
      </c>
      <c r="BF149" s="120">
        <f>IF(N149="snížená",J149,0)</f>
        <v>0</v>
      </c>
      <c r="BG149" s="120">
        <f>IF(N149="zákl. přenesená",J149,0)</f>
        <v>0</v>
      </c>
      <c r="BH149" s="120">
        <f>IF(N149="sníž. přenesená",J149,0)</f>
        <v>0</v>
      </c>
      <c r="BI149" s="120">
        <f>IF(N149="nulová",J149,0)</f>
        <v>0</v>
      </c>
      <c r="BJ149" s="2" t="s">
        <v>75</v>
      </c>
      <c r="BK149" s="120">
        <f>ROUND(I149*H149,2)</f>
        <v>0</v>
      </c>
      <c r="BL149" s="2" t="s">
        <v>84</v>
      </c>
      <c r="BM149" s="119" t="s">
        <v>131</v>
      </c>
    </row>
    <row r="150" spans="1:65" s="121" customFormat="1" x14ac:dyDescent="0.2">
      <c r="B150" s="122"/>
      <c r="D150" s="123" t="s">
        <v>86</v>
      </c>
      <c r="E150" s="124" t="s">
        <v>10</v>
      </c>
      <c r="F150" s="125" t="s">
        <v>132</v>
      </c>
      <c r="H150" s="126">
        <v>65.200999999999993</v>
      </c>
      <c r="I150" s="127"/>
      <c r="L150" s="122"/>
      <c r="M150" s="128"/>
      <c r="N150" s="129"/>
      <c r="O150" s="129"/>
      <c r="P150" s="129"/>
      <c r="Q150" s="129"/>
      <c r="R150" s="129"/>
      <c r="S150" s="129"/>
      <c r="T150" s="130"/>
      <c r="AT150" s="124" t="s">
        <v>86</v>
      </c>
      <c r="AU150" s="124" t="s">
        <v>2</v>
      </c>
      <c r="AV150" s="121" t="s">
        <v>2</v>
      </c>
      <c r="AW150" s="121" t="s">
        <v>88</v>
      </c>
      <c r="AX150" s="121" t="s">
        <v>75</v>
      </c>
      <c r="AY150" s="124" t="s">
        <v>77</v>
      </c>
    </row>
    <row r="151" spans="1:65" s="14" customFormat="1" ht="54" customHeight="1" x14ac:dyDescent="0.2">
      <c r="A151" s="10"/>
      <c r="B151" s="106"/>
      <c r="C151" s="107" t="s">
        <v>133</v>
      </c>
      <c r="D151" s="107" t="s">
        <v>79</v>
      </c>
      <c r="E151" s="108" t="s">
        <v>134</v>
      </c>
      <c r="F151" s="109" t="s">
        <v>135</v>
      </c>
      <c r="G151" s="110" t="s">
        <v>82</v>
      </c>
      <c r="H151" s="111">
        <v>2</v>
      </c>
      <c r="I151" s="112"/>
      <c r="J151" s="113">
        <f>ROUND(I151*H151,2)</f>
        <v>0</v>
      </c>
      <c r="K151" s="109" t="s">
        <v>83</v>
      </c>
      <c r="L151" s="11"/>
      <c r="M151" s="114" t="s">
        <v>10</v>
      </c>
      <c r="N151" s="115" t="s">
        <v>27</v>
      </c>
      <c r="O151" s="116"/>
      <c r="P151" s="117">
        <f>O151*H151</f>
        <v>0</v>
      </c>
      <c r="Q151" s="117">
        <v>0</v>
      </c>
      <c r="R151" s="117">
        <f>Q151*H151</f>
        <v>0</v>
      </c>
      <c r="S151" s="117">
        <v>0</v>
      </c>
      <c r="T151" s="118">
        <f>S151*H151</f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84</v>
      </c>
      <c r="AT151" s="119" t="s">
        <v>79</v>
      </c>
      <c r="AU151" s="119" t="s">
        <v>2</v>
      </c>
      <c r="AY151" s="2" t="s">
        <v>77</v>
      </c>
      <c r="BE151" s="120">
        <f>IF(N151="základní",J151,0)</f>
        <v>0</v>
      </c>
      <c r="BF151" s="120">
        <f>IF(N151="snížená",J151,0)</f>
        <v>0</v>
      </c>
      <c r="BG151" s="120">
        <f>IF(N151="zákl. přenesená",J151,0)</f>
        <v>0</v>
      </c>
      <c r="BH151" s="120">
        <f>IF(N151="sníž. přenesená",J151,0)</f>
        <v>0</v>
      </c>
      <c r="BI151" s="120">
        <f>IF(N151="nulová",J151,0)</f>
        <v>0</v>
      </c>
      <c r="BJ151" s="2" t="s">
        <v>75</v>
      </c>
      <c r="BK151" s="120">
        <f>ROUND(I151*H151,2)</f>
        <v>0</v>
      </c>
      <c r="BL151" s="2" t="s">
        <v>84</v>
      </c>
      <c r="BM151" s="119" t="s">
        <v>136</v>
      </c>
    </row>
    <row r="152" spans="1:65" s="121" customFormat="1" x14ac:dyDescent="0.2">
      <c r="B152" s="122"/>
      <c r="D152" s="123" t="s">
        <v>86</v>
      </c>
      <c r="E152" s="124" t="s">
        <v>10</v>
      </c>
      <c r="F152" s="125" t="s">
        <v>137</v>
      </c>
      <c r="H152" s="126">
        <v>2</v>
      </c>
      <c r="I152" s="127"/>
      <c r="L152" s="122"/>
      <c r="M152" s="128"/>
      <c r="N152" s="129"/>
      <c r="O152" s="129"/>
      <c r="P152" s="129"/>
      <c r="Q152" s="129"/>
      <c r="R152" s="129"/>
      <c r="S152" s="129"/>
      <c r="T152" s="130"/>
      <c r="AT152" s="124" t="s">
        <v>86</v>
      </c>
      <c r="AU152" s="124" t="s">
        <v>2</v>
      </c>
      <c r="AV152" s="121" t="s">
        <v>2</v>
      </c>
      <c r="AW152" s="121" t="s">
        <v>88</v>
      </c>
      <c r="AX152" s="121" t="s">
        <v>75</v>
      </c>
      <c r="AY152" s="124" t="s">
        <v>77</v>
      </c>
    </row>
    <row r="153" spans="1:65" s="14" customFormat="1" ht="21.6" customHeight="1" x14ac:dyDescent="0.2">
      <c r="A153" s="10"/>
      <c r="B153" s="106"/>
      <c r="C153" s="107" t="s">
        <v>138</v>
      </c>
      <c r="D153" s="107" t="s">
        <v>79</v>
      </c>
      <c r="E153" s="108" t="s">
        <v>139</v>
      </c>
      <c r="F153" s="109" t="s">
        <v>140</v>
      </c>
      <c r="G153" s="110" t="s">
        <v>141</v>
      </c>
      <c r="H153" s="111">
        <v>634</v>
      </c>
      <c r="I153" s="112"/>
      <c r="J153" s="113">
        <f>ROUND(I153*H153,2)</f>
        <v>0</v>
      </c>
      <c r="K153" s="109" t="s">
        <v>83</v>
      </c>
      <c r="L153" s="11"/>
      <c r="M153" s="114" t="s">
        <v>10</v>
      </c>
      <c r="N153" s="115" t="s">
        <v>27</v>
      </c>
      <c r="O153" s="116"/>
      <c r="P153" s="117">
        <f>O153*H153</f>
        <v>0</v>
      </c>
      <c r="Q153" s="117">
        <v>0</v>
      </c>
      <c r="R153" s="117">
        <f>Q153*H153</f>
        <v>0</v>
      </c>
      <c r="S153" s="117">
        <v>0</v>
      </c>
      <c r="T153" s="118">
        <f>S153*H153</f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84</v>
      </c>
      <c r="AT153" s="119" t="s">
        <v>79</v>
      </c>
      <c r="AU153" s="119" t="s">
        <v>2</v>
      </c>
      <c r="AY153" s="2" t="s">
        <v>77</v>
      </c>
      <c r="BE153" s="120">
        <f>IF(N153="základní",J153,0)</f>
        <v>0</v>
      </c>
      <c r="BF153" s="120">
        <f>IF(N153="snížená",J153,0)</f>
        <v>0</v>
      </c>
      <c r="BG153" s="120">
        <f>IF(N153="zákl. přenesená",J153,0)</f>
        <v>0</v>
      </c>
      <c r="BH153" s="120">
        <f>IF(N153="sníž. přenesená",J153,0)</f>
        <v>0</v>
      </c>
      <c r="BI153" s="120">
        <f>IF(N153="nulová",J153,0)</f>
        <v>0</v>
      </c>
      <c r="BJ153" s="2" t="s">
        <v>75</v>
      </c>
      <c r="BK153" s="120">
        <f>ROUND(I153*H153,2)</f>
        <v>0</v>
      </c>
      <c r="BL153" s="2" t="s">
        <v>84</v>
      </c>
      <c r="BM153" s="119" t="s">
        <v>142</v>
      </c>
    </row>
    <row r="154" spans="1:65" s="92" customFormat="1" ht="22.9" customHeight="1" x14ac:dyDescent="0.2">
      <c r="B154" s="93"/>
      <c r="D154" s="94" t="s">
        <v>72</v>
      </c>
      <c r="E154" s="104" t="s">
        <v>2</v>
      </c>
      <c r="F154" s="104" t="s">
        <v>143</v>
      </c>
      <c r="I154" s="96"/>
      <c r="J154" s="105">
        <f>BK154</f>
        <v>0</v>
      </c>
      <c r="L154" s="93"/>
      <c r="M154" s="98"/>
      <c r="N154" s="99"/>
      <c r="O154" s="99"/>
      <c r="P154" s="100">
        <f>SUM(P155:P170)</f>
        <v>0</v>
      </c>
      <c r="Q154" s="99"/>
      <c r="R154" s="100">
        <f>SUM(R155:R170)</f>
        <v>135.29934</v>
      </c>
      <c r="S154" s="99"/>
      <c r="T154" s="101">
        <f>SUM(T155:T170)</f>
        <v>0</v>
      </c>
      <c r="AR154" s="94" t="s">
        <v>75</v>
      </c>
      <c r="AT154" s="102" t="s">
        <v>72</v>
      </c>
      <c r="AU154" s="102" t="s">
        <v>75</v>
      </c>
      <c r="AY154" s="94" t="s">
        <v>77</v>
      </c>
      <c r="BK154" s="103">
        <f>SUM(BK155:BK170)</f>
        <v>0</v>
      </c>
    </row>
    <row r="155" spans="1:65" s="14" customFormat="1" ht="43.15" customHeight="1" x14ac:dyDescent="0.2">
      <c r="A155" s="10"/>
      <c r="B155" s="106"/>
      <c r="C155" s="107" t="s">
        <v>144</v>
      </c>
      <c r="D155" s="107" t="s">
        <v>79</v>
      </c>
      <c r="E155" s="108" t="s">
        <v>145</v>
      </c>
      <c r="F155" s="109" t="s">
        <v>146</v>
      </c>
      <c r="G155" s="110" t="s">
        <v>82</v>
      </c>
      <c r="H155" s="111">
        <v>4.5</v>
      </c>
      <c r="I155" s="112"/>
      <c r="J155" s="113">
        <f>ROUND(I155*H155,2)</f>
        <v>0</v>
      </c>
      <c r="K155" s="109" t="s">
        <v>83</v>
      </c>
      <c r="L155" s="11"/>
      <c r="M155" s="114" t="s">
        <v>10</v>
      </c>
      <c r="N155" s="115" t="s">
        <v>27</v>
      </c>
      <c r="O155" s="116"/>
      <c r="P155" s="117">
        <f>O155*H155</f>
        <v>0</v>
      </c>
      <c r="Q155" s="117">
        <v>0</v>
      </c>
      <c r="R155" s="117">
        <f>Q155*H155</f>
        <v>0</v>
      </c>
      <c r="S155" s="117">
        <v>0</v>
      </c>
      <c r="T155" s="118">
        <f>S155*H155</f>
        <v>0</v>
      </c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R155" s="119" t="s">
        <v>84</v>
      </c>
      <c r="AT155" s="119" t="s">
        <v>79</v>
      </c>
      <c r="AU155" s="119" t="s">
        <v>2</v>
      </c>
      <c r="AY155" s="2" t="s">
        <v>77</v>
      </c>
      <c r="BE155" s="120">
        <f>IF(N155="základní",J155,0)</f>
        <v>0</v>
      </c>
      <c r="BF155" s="120">
        <f>IF(N155="snížená",J155,0)</f>
        <v>0</v>
      </c>
      <c r="BG155" s="120">
        <f>IF(N155="zákl. přenesená",J155,0)</f>
        <v>0</v>
      </c>
      <c r="BH155" s="120">
        <f>IF(N155="sníž. přenesená",J155,0)</f>
        <v>0</v>
      </c>
      <c r="BI155" s="120">
        <f>IF(N155="nulová",J155,0)</f>
        <v>0</v>
      </c>
      <c r="BJ155" s="2" t="s">
        <v>75</v>
      </c>
      <c r="BK155" s="120">
        <f>ROUND(I155*H155,2)</f>
        <v>0</v>
      </c>
      <c r="BL155" s="2" t="s">
        <v>84</v>
      </c>
      <c r="BM155" s="119" t="s">
        <v>147</v>
      </c>
    </row>
    <row r="156" spans="1:65" s="121" customFormat="1" x14ac:dyDescent="0.2">
      <c r="B156" s="122"/>
      <c r="D156" s="123" t="s">
        <v>86</v>
      </c>
      <c r="E156" s="124" t="s">
        <v>10</v>
      </c>
      <c r="F156" s="125" t="s">
        <v>148</v>
      </c>
      <c r="H156" s="126">
        <v>4.5</v>
      </c>
      <c r="I156" s="127"/>
      <c r="L156" s="122"/>
      <c r="M156" s="128"/>
      <c r="N156" s="129"/>
      <c r="O156" s="129"/>
      <c r="P156" s="129"/>
      <c r="Q156" s="129"/>
      <c r="R156" s="129"/>
      <c r="S156" s="129"/>
      <c r="T156" s="130"/>
      <c r="AT156" s="124" t="s">
        <v>86</v>
      </c>
      <c r="AU156" s="124" t="s">
        <v>2</v>
      </c>
      <c r="AV156" s="121" t="s">
        <v>2</v>
      </c>
      <c r="AW156" s="121" t="s">
        <v>88</v>
      </c>
      <c r="AX156" s="121" t="s">
        <v>75</v>
      </c>
      <c r="AY156" s="124" t="s">
        <v>77</v>
      </c>
    </row>
    <row r="157" spans="1:65" s="14" customFormat="1" ht="43.15" customHeight="1" x14ac:dyDescent="0.2">
      <c r="A157" s="10"/>
      <c r="B157" s="106"/>
      <c r="C157" s="107" t="s">
        <v>149</v>
      </c>
      <c r="D157" s="107" t="s">
        <v>79</v>
      </c>
      <c r="E157" s="108" t="s">
        <v>150</v>
      </c>
      <c r="F157" s="109" t="s">
        <v>151</v>
      </c>
      <c r="G157" s="110" t="s">
        <v>141</v>
      </c>
      <c r="H157" s="111">
        <v>48</v>
      </c>
      <c r="I157" s="112"/>
      <c r="J157" s="113">
        <f>ROUND(I157*H157,2)</f>
        <v>0</v>
      </c>
      <c r="K157" s="109" t="s">
        <v>83</v>
      </c>
      <c r="L157" s="11"/>
      <c r="M157" s="114" t="s">
        <v>10</v>
      </c>
      <c r="N157" s="115" t="s">
        <v>27</v>
      </c>
      <c r="O157" s="116"/>
      <c r="P157" s="117">
        <f>O157*H157</f>
        <v>0</v>
      </c>
      <c r="Q157" s="117">
        <v>1.7000000000000001E-4</v>
      </c>
      <c r="R157" s="117">
        <f>Q157*H157</f>
        <v>8.1600000000000006E-3</v>
      </c>
      <c r="S157" s="117">
        <v>0</v>
      </c>
      <c r="T157" s="118">
        <f>S157*H157</f>
        <v>0</v>
      </c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R157" s="119" t="s">
        <v>84</v>
      </c>
      <c r="AT157" s="119" t="s">
        <v>79</v>
      </c>
      <c r="AU157" s="119" t="s">
        <v>2</v>
      </c>
      <c r="AY157" s="2" t="s">
        <v>77</v>
      </c>
      <c r="BE157" s="120">
        <f>IF(N157="základní",J157,0)</f>
        <v>0</v>
      </c>
      <c r="BF157" s="120">
        <f>IF(N157="snížená",J157,0)</f>
        <v>0</v>
      </c>
      <c r="BG157" s="120">
        <f>IF(N157="zákl. přenesená",J157,0)</f>
        <v>0</v>
      </c>
      <c r="BH157" s="120">
        <f>IF(N157="sníž. přenesená",J157,0)</f>
        <v>0</v>
      </c>
      <c r="BI157" s="120">
        <f>IF(N157="nulová",J157,0)</f>
        <v>0</v>
      </c>
      <c r="BJ157" s="2" t="s">
        <v>75</v>
      </c>
      <c r="BK157" s="120">
        <f>ROUND(I157*H157,2)</f>
        <v>0</v>
      </c>
      <c r="BL157" s="2" t="s">
        <v>84</v>
      </c>
      <c r="BM157" s="119" t="s">
        <v>152</v>
      </c>
    </row>
    <row r="158" spans="1:65" s="121" customFormat="1" x14ac:dyDescent="0.2">
      <c r="B158" s="122"/>
      <c r="D158" s="123" t="s">
        <v>86</v>
      </c>
      <c r="E158" s="124" t="s">
        <v>10</v>
      </c>
      <c r="F158" s="125" t="s">
        <v>153</v>
      </c>
      <c r="H158" s="126">
        <v>48</v>
      </c>
      <c r="I158" s="127"/>
      <c r="L158" s="122"/>
      <c r="M158" s="128"/>
      <c r="N158" s="129"/>
      <c r="O158" s="129"/>
      <c r="P158" s="129"/>
      <c r="Q158" s="129"/>
      <c r="R158" s="129"/>
      <c r="S158" s="129"/>
      <c r="T158" s="130"/>
      <c r="AT158" s="124" t="s">
        <v>86</v>
      </c>
      <c r="AU158" s="124" t="s">
        <v>2</v>
      </c>
      <c r="AV158" s="121" t="s">
        <v>2</v>
      </c>
      <c r="AW158" s="121" t="s">
        <v>88</v>
      </c>
      <c r="AX158" s="121" t="s">
        <v>75</v>
      </c>
      <c r="AY158" s="124" t="s">
        <v>77</v>
      </c>
    </row>
    <row r="159" spans="1:65" s="14" customFormat="1" ht="21.6" customHeight="1" x14ac:dyDescent="0.2">
      <c r="A159" s="10"/>
      <c r="B159" s="106"/>
      <c r="C159" s="140" t="s">
        <v>154</v>
      </c>
      <c r="D159" s="140" t="s">
        <v>155</v>
      </c>
      <c r="E159" s="141" t="s">
        <v>156</v>
      </c>
      <c r="F159" s="142" t="s">
        <v>157</v>
      </c>
      <c r="G159" s="143" t="s">
        <v>141</v>
      </c>
      <c r="H159" s="144">
        <v>55.2</v>
      </c>
      <c r="I159" s="145"/>
      <c r="J159" s="146">
        <f>ROUND(I159*H159,2)</f>
        <v>0</v>
      </c>
      <c r="K159" s="142" t="s">
        <v>83</v>
      </c>
      <c r="L159" s="147"/>
      <c r="M159" s="148" t="s">
        <v>10</v>
      </c>
      <c r="N159" s="149" t="s">
        <v>27</v>
      </c>
      <c r="O159" s="116"/>
      <c r="P159" s="117">
        <f>O159*H159</f>
        <v>0</v>
      </c>
      <c r="Q159" s="117">
        <v>2.9999999999999997E-4</v>
      </c>
      <c r="R159" s="117">
        <f>Q159*H159</f>
        <v>1.6559999999999998E-2</v>
      </c>
      <c r="S159" s="117">
        <v>0</v>
      </c>
      <c r="T159" s="118">
        <f>S159*H159</f>
        <v>0</v>
      </c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R159" s="119" t="s">
        <v>118</v>
      </c>
      <c r="AT159" s="119" t="s">
        <v>155</v>
      </c>
      <c r="AU159" s="119" t="s">
        <v>2</v>
      </c>
      <c r="AY159" s="2" t="s">
        <v>77</v>
      </c>
      <c r="BE159" s="120">
        <f>IF(N159="základní",J159,0)</f>
        <v>0</v>
      </c>
      <c r="BF159" s="120">
        <f>IF(N159="snížená",J159,0)</f>
        <v>0</v>
      </c>
      <c r="BG159" s="120">
        <f>IF(N159="zákl. přenesená",J159,0)</f>
        <v>0</v>
      </c>
      <c r="BH159" s="120">
        <f>IF(N159="sníž. přenesená",J159,0)</f>
        <v>0</v>
      </c>
      <c r="BI159" s="120">
        <f>IF(N159="nulová",J159,0)</f>
        <v>0</v>
      </c>
      <c r="BJ159" s="2" t="s">
        <v>75</v>
      </c>
      <c r="BK159" s="120">
        <f>ROUND(I159*H159,2)</f>
        <v>0</v>
      </c>
      <c r="BL159" s="2" t="s">
        <v>84</v>
      </c>
      <c r="BM159" s="119" t="s">
        <v>158</v>
      </c>
    </row>
    <row r="160" spans="1:65" s="121" customFormat="1" x14ac:dyDescent="0.2">
      <c r="B160" s="122"/>
      <c r="D160" s="123" t="s">
        <v>86</v>
      </c>
      <c r="E160" s="124" t="s">
        <v>10</v>
      </c>
      <c r="F160" s="125" t="s">
        <v>159</v>
      </c>
      <c r="H160" s="126">
        <v>55.2</v>
      </c>
      <c r="I160" s="127"/>
      <c r="L160" s="122"/>
      <c r="M160" s="128"/>
      <c r="N160" s="129"/>
      <c r="O160" s="129"/>
      <c r="P160" s="129"/>
      <c r="Q160" s="129"/>
      <c r="R160" s="129"/>
      <c r="S160" s="129"/>
      <c r="T160" s="130"/>
      <c r="AT160" s="124" t="s">
        <v>86</v>
      </c>
      <c r="AU160" s="124" t="s">
        <v>2</v>
      </c>
      <c r="AV160" s="121" t="s">
        <v>2</v>
      </c>
      <c r="AW160" s="121" t="s">
        <v>88</v>
      </c>
      <c r="AX160" s="121" t="s">
        <v>75</v>
      </c>
      <c r="AY160" s="124" t="s">
        <v>77</v>
      </c>
    </row>
    <row r="161" spans="1:65" s="14" customFormat="1" ht="21.6" customHeight="1" x14ac:dyDescent="0.2">
      <c r="A161" s="10"/>
      <c r="B161" s="106"/>
      <c r="C161" s="107" t="s">
        <v>160</v>
      </c>
      <c r="D161" s="107" t="s">
        <v>79</v>
      </c>
      <c r="E161" s="108" t="s">
        <v>161</v>
      </c>
      <c r="F161" s="109" t="s">
        <v>162</v>
      </c>
      <c r="G161" s="110" t="s">
        <v>163</v>
      </c>
      <c r="H161" s="111">
        <v>30</v>
      </c>
      <c r="I161" s="112"/>
      <c r="J161" s="113">
        <f>ROUND(I161*H161,2)</f>
        <v>0</v>
      </c>
      <c r="K161" s="109" t="s">
        <v>83</v>
      </c>
      <c r="L161" s="11"/>
      <c r="M161" s="114" t="s">
        <v>10</v>
      </c>
      <c r="N161" s="115" t="s">
        <v>27</v>
      </c>
      <c r="O161" s="116"/>
      <c r="P161" s="117">
        <f>O161*H161</f>
        <v>0</v>
      </c>
      <c r="Q161" s="117">
        <v>7.2999999999999996E-4</v>
      </c>
      <c r="R161" s="117">
        <f>Q161*H161</f>
        <v>2.1899999999999999E-2</v>
      </c>
      <c r="S161" s="117">
        <v>0</v>
      </c>
      <c r="T161" s="118">
        <f>S161*H161</f>
        <v>0</v>
      </c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R161" s="119" t="s">
        <v>84</v>
      </c>
      <c r="AT161" s="119" t="s">
        <v>79</v>
      </c>
      <c r="AU161" s="119" t="s">
        <v>2</v>
      </c>
      <c r="AY161" s="2" t="s">
        <v>77</v>
      </c>
      <c r="BE161" s="120">
        <f>IF(N161="základní",J161,0)</f>
        <v>0</v>
      </c>
      <c r="BF161" s="120">
        <f>IF(N161="snížená",J161,0)</f>
        <v>0</v>
      </c>
      <c r="BG161" s="120">
        <f>IF(N161="zákl. přenesená",J161,0)</f>
        <v>0</v>
      </c>
      <c r="BH161" s="120">
        <f>IF(N161="sníž. přenesená",J161,0)</f>
        <v>0</v>
      </c>
      <c r="BI161" s="120">
        <f>IF(N161="nulová",J161,0)</f>
        <v>0</v>
      </c>
      <c r="BJ161" s="2" t="s">
        <v>75</v>
      </c>
      <c r="BK161" s="120">
        <f>ROUND(I161*H161,2)</f>
        <v>0</v>
      </c>
      <c r="BL161" s="2" t="s">
        <v>84</v>
      </c>
      <c r="BM161" s="119" t="s">
        <v>164</v>
      </c>
    </row>
    <row r="162" spans="1:65" s="14" customFormat="1" ht="32.450000000000003" customHeight="1" x14ac:dyDescent="0.2">
      <c r="A162" s="10"/>
      <c r="B162" s="106"/>
      <c r="C162" s="107" t="s">
        <v>165</v>
      </c>
      <c r="D162" s="107" t="s">
        <v>79</v>
      </c>
      <c r="E162" s="108" t="s">
        <v>166</v>
      </c>
      <c r="F162" s="109" t="s">
        <v>167</v>
      </c>
      <c r="G162" s="110" t="s">
        <v>82</v>
      </c>
      <c r="H162" s="111">
        <v>62.616999999999997</v>
      </c>
      <c r="I162" s="112"/>
      <c r="J162" s="113">
        <f>ROUND(I162*H162,2)</f>
        <v>0</v>
      </c>
      <c r="K162" s="109" t="s">
        <v>83</v>
      </c>
      <c r="L162" s="11"/>
      <c r="M162" s="114" t="s">
        <v>10</v>
      </c>
      <c r="N162" s="115" t="s">
        <v>27</v>
      </c>
      <c r="O162" s="116"/>
      <c r="P162" s="117">
        <f>O162*H162</f>
        <v>0</v>
      </c>
      <c r="Q162" s="117">
        <v>2.16</v>
      </c>
      <c r="R162" s="117">
        <f>Q162*H162</f>
        <v>135.25272000000001</v>
      </c>
      <c r="S162" s="117">
        <v>0</v>
      </c>
      <c r="T162" s="118">
        <f>S162*H162</f>
        <v>0</v>
      </c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R162" s="119" t="s">
        <v>84</v>
      </c>
      <c r="AT162" s="119" t="s">
        <v>79</v>
      </c>
      <c r="AU162" s="119" t="s">
        <v>2</v>
      </c>
      <c r="AY162" s="2" t="s">
        <v>77</v>
      </c>
      <c r="BE162" s="120">
        <f>IF(N162="základní",J162,0)</f>
        <v>0</v>
      </c>
      <c r="BF162" s="120">
        <f>IF(N162="snížená",J162,0)</f>
        <v>0</v>
      </c>
      <c r="BG162" s="120">
        <f>IF(N162="zákl. přenesená",J162,0)</f>
        <v>0</v>
      </c>
      <c r="BH162" s="120">
        <f>IF(N162="sníž. přenesená",J162,0)</f>
        <v>0</v>
      </c>
      <c r="BI162" s="120">
        <f>IF(N162="nulová",J162,0)</f>
        <v>0</v>
      </c>
      <c r="BJ162" s="2" t="s">
        <v>75</v>
      </c>
      <c r="BK162" s="120">
        <f>ROUND(I162*H162,2)</f>
        <v>0</v>
      </c>
      <c r="BL162" s="2" t="s">
        <v>84</v>
      </c>
      <c r="BM162" s="119" t="s">
        <v>168</v>
      </c>
    </row>
    <row r="163" spans="1:65" s="150" customFormat="1" x14ac:dyDescent="0.2">
      <c r="B163" s="151"/>
      <c r="D163" s="123" t="s">
        <v>86</v>
      </c>
      <c r="E163" s="152" t="s">
        <v>10</v>
      </c>
      <c r="F163" s="153" t="s">
        <v>169</v>
      </c>
      <c r="H163" s="152" t="s">
        <v>10</v>
      </c>
      <c r="I163" s="154"/>
      <c r="L163" s="151"/>
      <c r="M163" s="155"/>
      <c r="N163" s="156"/>
      <c r="O163" s="156"/>
      <c r="P163" s="156"/>
      <c r="Q163" s="156"/>
      <c r="R163" s="156"/>
      <c r="S163" s="156"/>
      <c r="T163" s="157"/>
      <c r="AT163" s="152" t="s">
        <v>86</v>
      </c>
      <c r="AU163" s="152" t="s">
        <v>2</v>
      </c>
      <c r="AV163" s="150" t="s">
        <v>75</v>
      </c>
      <c r="AW163" s="150" t="s">
        <v>88</v>
      </c>
      <c r="AX163" s="150" t="s">
        <v>76</v>
      </c>
      <c r="AY163" s="152" t="s">
        <v>77</v>
      </c>
    </row>
    <row r="164" spans="1:65" s="121" customFormat="1" ht="22.5" x14ac:dyDescent="0.2">
      <c r="B164" s="122"/>
      <c r="D164" s="123" t="s">
        <v>86</v>
      </c>
      <c r="E164" s="124" t="s">
        <v>10</v>
      </c>
      <c r="F164" s="125" t="s">
        <v>170</v>
      </c>
      <c r="H164" s="126">
        <v>40.552999999999997</v>
      </c>
      <c r="I164" s="127"/>
      <c r="L164" s="122"/>
      <c r="M164" s="128"/>
      <c r="N164" s="129"/>
      <c r="O164" s="129"/>
      <c r="P164" s="129"/>
      <c r="Q164" s="129"/>
      <c r="R164" s="129"/>
      <c r="S164" s="129"/>
      <c r="T164" s="130"/>
      <c r="AT164" s="124" t="s">
        <v>86</v>
      </c>
      <c r="AU164" s="124" t="s">
        <v>2</v>
      </c>
      <c r="AV164" s="121" t="s">
        <v>2</v>
      </c>
      <c r="AW164" s="121" t="s">
        <v>88</v>
      </c>
      <c r="AX164" s="121" t="s">
        <v>76</v>
      </c>
      <c r="AY164" s="124" t="s">
        <v>77</v>
      </c>
    </row>
    <row r="165" spans="1:65" s="121" customFormat="1" x14ac:dyDescent="0.2">
      <c r="B165" s="122"/>
      <c r="D165" s="123" t="s">
        <v>86</v>
      </c>
      <c r="E165" s="124" t="s">
        <v>10</v>
      </c>
      <c r="F165" s="125" t="s">
        <v>171</v>
      </c>
      <c r="H165" s="126">
        <v>22.064</v>
      </c>
      <c r="I165" s="127"/>
      <c r="L165" s="122"/>
      <c r="M165" s="128"/>
      <c r="N165" s="129"/>
      <c r="O165" s="129"/>
      <c r="P165" s="129"/>
      <c r="Q165" s="129"/>
      <c r="R165" s="129"/>
      <c r="S165" s="129"/>
      <c r="T165" s="130"/>
      <c r="AT165" s="124" t="s">
        <v>86</v>
      </c>
      <c r="AU165" s="124" t="s">
        <v>2</v>
      </c>
      <c r="AV165" s="121" t="s">
        <v>2</v>
      </c>
      <c r="AW165" s="121" t="s">
        <v>88</v>
      </c>
      <c r="AX165" s="121" t="s">
        <v>76</v>
      </c>
      <c r="AY165" s="124" t="s">
        <v>77</v>
      </c>
    </row>
    <row r="166" spans="1:65" s="131" customFormat="1" x14ac:dyDescent="0.2">
      <c r="B166" s="132"/>
      <c r="D166" s="123" t="s">
        <v>86</v>
      </c>
      <c r="E166" s="133" t="s">
        <v>10</v>
      </c>
      <c r="F166" s="134" t="s">
        <v>99</v>
      </c>
      <c r="H166" s="135">
        <v>62.616999999999997</v>
      </c>
      <c r="I166" s="136"/>
      <c r="L166" s="132"/>
      <c r="M166" s="137"/>
      <c r="N166" s="138"/>
      <c r="O166" s="138"/>
      <c r="P166" s="138"/>
      <c r="Q166" s="138"/>
      <c r="R166" s="138"/>
      <c r="S166" s="138"/>
      <c r="T166" s="139"/>
      <c r="AT166" s="133" t="s">
        <v>86</v>
      </c>
      <c r="AU166" s="133" t="s">
        <v>2</v>
      </c>
      <c r="AV166" s="131" t="s">
        <v>84</v>
      </c>
      <c r="AW166" s="131" t="s">
        <v>88</v>
      </c>
      <c r="AX166" s="131" t="s">
        <v>75</v>
      </c>
      <c r="AY166" s="133" t="s">
        <v>77</v>
      </c>
    </row>
    <row r="167" spans="1:65" s="14" customFormat="1" ht="32.450000000000003" customHeight="1" x14ac:dyDescent="0.2">
      <c r="A167" s="10"/>
      <c r="B167" s="106"/>
      <c r="C167" s="107" t="s">
        <v>172</v>
      </c>
      <c r="D167" s="107" t="s">
        <v>79</v>
      </c>
      <c r="E167" s="108" t="s">
        <v>173</v>
      </c>
      <c r="F167" s="109" t="s">
        <v>174</v>
      </c>
      <c r="G167" s="110" t="s">
        <v>82</v>
      </c>
      <c r="H167" s="111">
        <v>1.5229999999999999</v>
      </c>
      <c r="I167" s="112"/>
      <c r="J167" s="113">
        <f>ROUND(I167*H167,2)</f>
        <v>0</v>
      </c>
      <c r="K167" s="109" t="s">
        <v>83</v>
      </c>
      <c r="L167" s="11"/>
      <c r="M167" s="114" t="s">
        <v>10</v>
      </c>
      <c r="N167" s="115" t="s">
        <v>27</v>
      </c>
      <c r="O167" s="116"/>
      <c r="P167" s="117">
        <f>O167*H167</f>
        <v>0</v>
      </c>
      <c r="Q167" s="117">
        <v>0</v>
      </c>
      <c r="R167" s="117">
        <f>Q167*H167</f>
        <v>0</v>
      </c>
      <c r="S167" s="117">
        <v>0</v>
      </c>
      <c r="T167" s="118">
        <f>S167*H167</f>
        <v>0</v>
      </c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R167" s="119" t="s">
        <v>84</v>
      </c>
      <c r="AT167" s="119" t="s">
        <v>79</v>
      </c>
      <c r="AU167" s="119" t="s">
        <v>2</v>
      </c>
      <c r="AY167" s="2" t="s">
        <v>77</v>
      </c>
      <c r="BE167" s="120">
        <f>IF(N167="základní",J167,0)</f>
        <v>0</v>
      </c>
      <c r="BF167" s="120">
        <f>IF(N167="snížená",J167,0)</f>
        <v>0</v>
      </c>
      <c r="BG167" s="120">
        <f>IF(N167="zákl. přenesená",J167,0)</f>
        <v>0</v>
      </c>
      <c r="BH167" s="120">
        <f>IF(N167="sníž. přenesená",J167,0)</f>
        <v>0</v>
      </c>
      <c r="BI167" s="120">
        <f>IF(N167="nulová",J167,0)</f>
        <v>0</v>
      </c>
      <c r="BJ167" s="2" t="s">
        <v>75</v>
      </c>
      <c r="BK167" s="120">
        <f>ROUND(I167*H167,2)</f>
        <v>0</v>
      </c>
      <c r="BL167" s="2" t="s">
        <v>84</v>
      </c>
      <c r="BM167" s="119" t="s">
        <v>175</v>
      </c>
    </row>
    <row r="168" spans="1:65" s="121" customFormat="1" x14ac:dyDescent="0.2">
      <c r="B168" s="122"/>
      <c r="D168" s="123" t="s">
        <v>86</v>
      </c>
      <c r="E168" s="124" t="s">
        <v>10</v>
      </c>
      <c r="F168" s="125" t="s">
        <v>97</v>
      </c>
      <c r="H168" s="126">
        <v>0.67700000000000005</v>
      </c>
      <c r="I168" s="127"/>
      <c r="L168" s="122"/>
      <c r="M168" s="128"/>
      <c r="N168" s="129"/>
      <c r="O168" s="129"/>
      <c r="P168" s="129"/>
      <c r="Q168" s="129"/>
      <c r="R168" s="129"/>
      <c r="S168" s="129"/>
      <c r="T168" s="130"/>
      <c r="AT168" s="124" t="s">
        <v>86</v>
      </c>
      <c r="AU168" s="124" t="s">
        <v>2</v>
      </c>
      <c r="AV168" s="121" t="s">
        <v>2</v>
      </c>
      <c r="AW168" s="121" t="s">
        <v>88</v>
      </c>
      <c r="AX168" s="121" t="s">
        <v>76</v>
      </c>
      <c r="AY168" s="124" t="s">
        <v>77</v>
      </c>
    </row>
    <row r="169" spans="1:65" s="121" customFormat="1" x14ac:dyDescent="0.2">
      <c r="B169" s="122"/>
      <c r="D169" s="123" t="s">
        <v>86</v>
      </c>
      <c r="E169" s="124" t="s">
        <v>10</v>
      </c>
      <c r="F169" s="125" t="s">
        <v>98</v>
      </c>
      <c r="H169" s="126">
        <v>0.84599999999999997</v>
      </c>
      <c r="I169" s="127"/>
      <c r="L169" s="122"/>
      <c r="M169" s="128"/>
      <c r="N169" s="129"/>
      <c r="O169" s="129"/>
      <c r="P169" s="129"/>
      <c r="Q169" s="129"/>
      <c r="R169" s="129"/>
      <c r="S169" s="129"/>
      <c r="T169" s="130"/>
      <c r="AT169" s="124" t="s">
        <v>86</v>
      </c>
      <c r="AU169" s="124" t="s">
        <v>2</v>
      </c>
      <c r="AV169" s="121" t="s">
        <v>2</v>
      </c>
      <c r="AW169" s="121" t="s">
        <v>88</v>
      </c>
      <c r="AX169" s="121" t="s">
        <v>76</v>
      </c>
      <c r="AY169" s="124" t="s">
        <v>77</v>
      </c>
    </row>
    <row r="170" spans="1:65" s="131" customFormat="1" x14ac:dyDescent="0.2">
      <c r="B170" s="132"/>
      <c r="D170" s="123" t="s">
        <v>86</v>
      </c>
      <c r="E170" s="133" t="s">
        <v>10</v>
      </c>
      <c r="F170" s="134" t="s">
        <v>99</v>
      </c>
      <c r="H170" s="135">
        <v>1.5230000000000001</v>
      </c>
      <c r="I170" s="136"/>
      <c r="L170" s="132"/>
      <c r="M170" s="137"/>
      <c r="N170" s="138"/>
      <c r="O170" s="138"/>
      <c r="P170" s="138"/>
      <c r="Q170" s="138"/>
      <c r="R170" s="138"/>
      <c r="S170" s="138"/>
      <c r="T170" s="139"/>
      <c r="AT170" s="133" t="s">
        <v>86</v>
      </c>
      <c r="AU170" s="133" t="s">
        <v>2</v>
      </c>
      <c r="AV170" s="131" t="s">
        <v>84</v>
      </c>
      <c r="AW170" s="131" t="s">
        <v>88</v>
      </c>
      <c r="AX170" s="131" t="s">
        <v>75</v>
      </c>
      <c r="AY170" s="133" t="s">
        <v>77</v>
      </c>
    </row>
    <row r="171" spans="1:65" s="92" customFormat="1" ht="22.9" customHeight="1" x14ac:dyDescent="0.2">
      <c r="B171" s="93"/>
      <c r="D171" s="94" t="s">
        <v>72</v>
      </c>
      <c r="E171" s="104" t="s">
        <v>84</v>
      </c>
      <c r="F171" s="104" t="s">
        <v>176</v>
      </c>
      <c r="I171" s="96"/>
      <c r="J171" s="105">
        <f>BK171</f>
        <v>0</v>
      </c>
      <c r="L171" s="93"/>
      <c r="M171" s="98"/>
      <c r="N171" s="99"/>
      <c r="O171" s="99"/>
      <c r="P171" s="100">
        <f>SUM(P172:P183)</f>
        <v>0</v>
      </c>
      <c r="Q171" s="99"/>
      <c r="R171" s="100">
        <f>SUM(R172:R183)</f>
        <v>104.8402249</v>
      </c>
      <c r="S171" s="99"/>
      <c r="T171" s="101">
        <f>SUM(T172:T183)</f>
        <v>0</v>
      </c>
      <c r="AR171" s="94" t="s">
        <v>75</v>
      </c>
      <c r="AT171" s="102" t="s">
        <v>72</v>
      </c>
      <c r="AU171" s="102" t="s">
        <v>75</v>
      </c>
      <c r="AY171" s="94" t="s">
        <v>77</v>
      </c>
      <c r="BK171" s="103">
        <f>SUM(BK172:BK183)</f>
        <v>0</v>
      </c>
    </row>
    <row r="172" spans="1:65" s="14" customFormat="1" ht="32.450000000000003" customHeight="1" x14ac:dyDescent="0.2">
      <c r="A172" s="10"/>
      <c r="B172" s="106"/>
      <c r="C172" s="107" t="s">
        <v>177</v>
      </c>
      <c r="D172" s="107" t="s">
        <v>79</v>
      </c>
      <c r="E172" s="108" t="s">
        <v>178</v>
      </c>
      <c r="F172" s="109" t="s">
        <v>179</v>
      </c>
      <c r="G172" s="110" t="s">
        <v>82</v>
      </c>
      <c r="H172" s="111">
        <v>28.988</v>
      </c>
      <c r="I172" s="112"/>
      <c r="J172" s="113">
        <f>ROUND(I172*H172,2)</f>
        <v>0</v>
      </c>
      <c r="K172" s="109" t="s">
        <v>83</v>
      </c>
      <c r="L172" s="11"/>
      <c r="M172" s="114" t="s">
        <v>10</v>
      </c>
      <c r="N172" s="115" t="s">
        <v>27</v>
      </c>
      <c r="O172" s="116"/>
      <c r="P172" s="117">
        <f>O172*H172</f>
        <v>0</v>
      </c>
      <c r="Q172" s="117">
        <v>2.2564199999999999</v>
      </c>
      <c r="R172" s="117">
        <f>Q172*H172</f>
        <v>65.409102959999998</v>
      </c>
      <c r="S172" s="117">
        <v>0</v>
      </c>
      <c r="T172" s="118">
        <f>S172*H172</f>
        <v>0</v>
      </c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R172" s="119" t="s">
        <v>84</v>
      </c>
      <c r="AT172" s="119" t="s">
        <v>79</v>
      </c>
      <c r="AU172" s="119" t="s">
        <v>2</v>
      </c>
      <c r="AY172" s="2" t="s">
        <v>77</v>
      </c>
      <c r="BE172" s="120">
        <f>IF(N172="základní",J172,0)</f>
        <v>0</v>
      </c>
      <c r="BF172" s="120">
        <f>IF(N172="snížená",J172,0)</f>
        <v>0</v>
      </c>
      <c r="BG172" s="120">
        <f>IF(N172="zákl. přenesená",J172,0)</f>
        <v>0</v>
      </c>
      <c r="BH172" s="120">
        <f>IF(N172="sníž. přenesená",J172,0)</f>
        <v>0</v>
      </c>
      <c r="BI172" s="120">
        <f>IF(N172="nulová",J172,0)</f>
        <v>0</v>
      </c>
      <c r="BJ172" s="2" t="s">
        <v>75</v>
      </c>
      <c r="BK172" s="120">
        <f>ROUND(I172*H172,2)</f>
        <v>0</v>
      </c>
      <c r="BL172" s="2" t="s">
        <v>84</v>
      </c>
      <c r="BM172" s="119" t="s">
        <v>180</v>
      </c>
    </row>
    <row r="173" spans="1:65" s="121" customFormat="1" x14ac:dyDescent="0.2">
      <c r="B173" s="122"/>
      <c r="D173" s="123" t="s">
        <v>86</v>
      </c>
      <c r="E173" s="124" t="s">
        <v>10</v>
      </c>
      <c r="F173" s="125" t="s">
        <v>181</v>
      </c>
      <c r="H173" s="126">
        <v>21.867999999999999</v>
      </c>
      <c r="I173" s="127"/>
      <c r="L173" s="122"/>
      <c r="M173" s="128"/>
      <c r="N173" s="129"/>
      <c r="O173" s="129"/>
      <c r="P173" s="129"/>
      <c r="Q173" s="129"/>
      <c r="R173" s="129"/>
      <c r="S173" s="129"/>
      <c r="T173" s="130"/>
      <c r="AT173" s="124" t="s">
        <v>86</v>
      </c>
      <c r="AU173" s="124" t="s">
        <v>2</v>
      </c>
      <c r="AV173" s="121" t="s">
        <v>2</v>
      </c>
      <c r="AW173" s="121" t="s">
        <v>88</v>
      </c>
      <c r="AX173" s="121" t="s">
        <v>76</v>
      </c>
      <c r="AY173" s="124" t="s">
        <v>77</v>
      </c>
    </row>
    <row r="174" spans="1:65" s="121" customFormat="1" x14ac:dyDescent="0.2">
      <c r="B174" s="122"/>
      <c r="D174" s="123" t="s">
        <v>86</v>
      </c>
      <c r="E174" s="124" t="s">
        <v>10</v>
      </c>
      <c r="F174" s="125" t="s">
        <v>182</v>
      </c>
      <c r="H174" s="126">
        <v>7.12</v>
      </c>
      <c r="I174" s="127"/>
      <c r="L174" s="122"/>
      <c r="M174" s="128"/>
      <c r="N174" s="129"/>
      <c r="O174" s="129"/>
      <c r="P174" s="129"/>
      <c r="Q174" s="129"/>
      <c r="R174" s="129"/>
      <c r="S174" s="129"/>
      <c r="T174" s="130"/>
      <c r="AT174" s="124" t="s">
        <v>86</v>
      </c>
      <c r="AU174" s="124" t="s">
        <v>2</v>
      </c>
      <c r="AV174" s="121" t="s">
        <v>2</v>
      </c>
      <c r="AW174" s="121" t="s">
        <v>88</v>
      </c>
      <c r="AX174" s="121" t="s">
        <v>76</v>
      </c>
      <c r="AY174" s="124" t="s">
        <v>77</v>
      </c>
    </row>
    <row r="175" spans="1:65" s="131" customFormat="1" x14ac:dyDescent="0.2">
      <c r="B175" s="132"/>
      <c r="D175" s="123" t="s">
        <v>86</v>
      </c>
      <c r="E175" s="133" t="s">
        <v>10</v>
      </c>
      <c r="F175" s="134" t="s">
        <v>99</v>
      </c>
      <c r="H175" s="135">
        <v>28.988</v>
      </c>
      <c r="I175" s="136"/>
      <c r="L175" s="132"/>
      <c r="M175" s="137"/>
      <c r="N175" s="138"/>
      <c r="O175" s="138"/>
      <c r="P175" s="138"/>
      <c r="Q175" s="138"/>
      <c r="R175" s="138"/>
      <c r="S175" s="138"/>
      <c r="T175" s="139"/>
      <c r="AT175" s="133" t="s">
        <v>86</v>
      </c>
      <c r="AU175" s="133" t="s">
        <v>2</v>
      </c>
      <c r="AV175" s="131" t="s">
        <v>84</v>
      </c>
      <c r="AW175" s="131" t="s">
        <v>88</v>
      </c>
      <c r="AX175" s="131" t="s">
        <v>75</v>
      </c>
      <c r="AY175" s="133" t="s">
        <v>77</v>
      </c>
    </row>
    <row r="176" spans="1:65" s="14" customFormat="1" ht="54" customHeight="1" x14ac:dyDescent="0.2">
      <c r="A176" s="10"/>
      <c r="B176" s="106"/>
      <c r="C176" s="107" t="s">
        <v>183</v>
      </c>
      <c r="D176" s="107" t="s">
        <v>79</v>
      </c>
      <c r="E176" s="108" t="s">
        <v>184</v>
      </c>
      <c r="F176" s="109" t="s">
        <v>185</v>
      </c>
      <c r="G176" s="110" t="s">
        <v>163</v>
      </c>
      <c r="H176" s="111">
        <v>97.56</v>
      </c>
      <c r="I176" s="112"/>
      <c r="J176" s="113">
        <f>ROUND(I176*H176,2)</f>
        <v>0</v>
      </c>
      <c r="K176" s="109" t="s">
        <v>83</v>
      </c>
      <c r="L176" s="11"/>
      <c r="M176" s="114" t="s">
        <v>10</v>
      </c>
      <c r="N176" s="115" t="s">
        <v>27</v>
      </c>
      <c r="O176" s="116"/>
      <c r="P176" s="117">
        <f>O176*H176</f>
        <v>0</v>
      </c>
      <c r="Q176" s="117">
        <v>3.465E-2</v>
      </c>
      <c r="R176" s="117">
        <f>Q176*H176</f>
        <v>3.3804540000000003</v>
      </c>
      <c r="S176" s="117">
        <v>0</v>
      </c>
      <c r="T176" s="118">
        <f>S176*H176</f>
        <v>0</v>
      </c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R176" s="119" t="s">
        <v>84</v>
      </c>
      <c r="AT176" s="119" t="s">
        <v>79</v>
      </c>
      <c r="AU176" s="119" t="s">
        <v>2</v>
      </c>
      <c r="AY176" s="2" t="s">
        <v>77</v>
      </c>
      <c r="BE176" s="120">
        <f>IF(N176="základní",J176,0)</f>
        <v>0</v>
      </c>
      <c r="BF176" s="120">
        <f>IF(N176="snížená",J176,0)</f>
        <v>0</v>
      </c>
      <c r="BG176" s="120">
        <f>IF(N176="zákl. přenesená",J176,0)</f>
        <v>0</v>
      </c>
      <c r="BH176" s="120">
        <f>IF(N176="sníž. přenesená",J176,0)</f>
        <v>0</v>
      </c>
      <c r="BI176" s="120">
        <f>IF(N176="nulová",J176,0)</f>
        <v>0</v>
      </c>
      <c r="BJ176" s="2" t="s">
        <v>75</v>
      </c>
      <c r="BK176" s="120">
        <f>ROUND(I176*H176,2)</f>
        <v>0</v>
      </c>
      <c r="BL176" s="2" t="s">
        <v>84</v>
      </c>
      <c r="BM176" s="119" t="s">
        <v>186</v>
      </c>
    </row>
    <row r="177" spans="1:65" s="14" customFormat="1" ht="14.45" customHeight="1" x14ac:dyDescent="0.2">
      <c r="A177" s="10"/>
      <c r="B177" s="106"/>
      <c r="C177" s="140" t="s">
        <v>187</v>
      </c>
      <c r="D177" s="140" t="s">
        <v>155</v>
      </c>
      <c r="E177" s="141" t="s">
        <v>188</v>
      </c>
      <c r="F177" s="142" t="s">
        <v>189</v>
      </c>
      <c r="G177" s="143" t="s">
        <v>163</v>
      </c>
      <c r="H177" s="144">
        <v>102.438</v>
      </c>
      <c r="I177" s="145"/>
      <c r="J177" s="146">
        <f>ROUND(I177*H177,2)</f>
        <v>0</v>
      </c>
      <c r="K177" s="142" t="s">
        <v>10</v>
      </c>
      <c r="L177" s="147"/>
      <c r="M177" s="148" t="s">
        <v>10</v>
      </c>
      <c r="N177" s="149" t="s">
        <v>27</v>
      </c>
      <c r="O177" s="116"/>
      <c r="P177" s="117">
        <f>O177*H177</f>
        <v>0</v>
      </c>
      <c r="Q177" s="117">
        <v>0.3468</v>
      </c>
      <c r="R177" s="117">
        <f>Q177*H177</f>
        <v>35.525498400000004</v>
      </c>
      <c r="S177" s="117">
        <v>0</v>
      </c>
      <c r="T177" s="118">
        <f>S177*H177</f>
        <v>0</v>
      </c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R177" s="119" t="s">
        <v>118</v>
      </c>
      <c r="AT177" s="119" t="s">
        <v>155</v>
      </c>
      <c r="AU177" s="119" t="s">
        <v>2</v>
      </c>
      <c r="AY177" s="2" t="s">
        <v>77</v>
      </c>
      <c r="BE177" s="120">
        <f>IF(N177="základní",J177,0)</f>
        <v>0</v>
      </c>
      <c r="BF177" s="120">
        <f>IF(N177="snížená",J177,0)</f>
        <v>0</v>
      </c>
      <c r="BG177" s="120">
        <f>IF(N177="zákl. přenesená",J177,0)</f>
        <v>0</v>
      </c>
      <c r="BH177" s="120">
        <f>IF(N177="sníž. přenesená",J177,0)</f>
        <v>0</v>
      </c>
      <c r="BI177" s="120">
        <f>IF(N177="nulová",J177,0)</f>
        <v>0</v>
      </c>
      <c r="BJ177" s="2" t="s">
        <v>75</v>
      </c>
      <c r="BK177" s="120">
        <f>ROUND(I177*H177,2)</f>
        <v>0</v>
      </c>
      <c r="BL177" s="2" t="s">
        <v>84</v>
      </c>
      <c r="BM177" s="119" t="s">
        <v>190</v>
      </c>
    </row>
    <row r="178" spans="1:65" s="121" customFormat="1" x14ac:dyDescent="0.2">
      <c r="B178" s="122"/>
      <c r="D178" s="123" t="s">
        <v>86</v>
      </c>
      <c r="E178" s="124" t="s">
        <v>10</v>
      </c>
      <c r="F178" s="125" t="s">
        <v>191</v>
      </c>
      <c r="H178" s="126">
        <v>102.438</v>
      </c>
      <c r="I178" s="127"/>
      <c r="L178" s="122"/>
      <c r="M178" s="128"/>
      <c r="N178" s="129"/>
      <c r="O178" s="129"/>
      <c r="P178" s="129"/>
      <c r="Q178" s="129"/>
      <c r="R178" s="129"/>
      <c r="S178" s="129"/>
      <c r="T178" s="130"/>
      <c r="AT178" s="124" t="s">
        <v>86</v>
      </c>
      <c r="AU178" s="124" t="s">
        <v>2</v>
      </c>
      <c r="AV178" s="121" t="s">
        <v>2</v>
      </c>
      <c r="AW178" s="121" t="s">
        <v>88</v>
      </c>
      <c r="AX178" s="121" t="s">
        <v>75</v>
      </c>
      <c r="AY178" s="124" t="s">
        <v>77</v>
      </c>
    </row>
    <row r="179" spans="1:65" s="14" customFormat="1" ht="32.450000000000003" customHeight="1" x14ac:dyDescent="0.2">
      <c r="A179" s="10"/>
      <c r="B179" s="106"/>
      <c r="C179" s="107" t="s">
        <v>192</v>
      </c>
      <c r="D179" s="107" t="s">
        <v>79</v>
      </c>
      <c r="E179" s="108" t="s">
        <v>193</v>
      </c>
      <c r="F179" s="109" t="s">
        <v>194</v>
      </c>
      <c r="G179" s="110" t="s">
        <v>141</v>
      </c>
      <c r="H179" s="111">
        <v>79.813000000000002</v>
      </c>
      <c r="I179" s="112"/>
      <c r="J179" s="113">
        <f>ROUND(I179*H179,2)</f>
        <v>0</v>
      </c>
      <c r="K179" s="109" t="s">
        <v>83</v>
      </c>
      <c r="L179" s="11"/>
      <c r="M179" s="114" t="s">
        <v>10</v>
      </c>
      <c r="N179" s="115" t="s">
        <v>27</v>
      </c>
      <c r="O179" s="116"/>
      <c r="P179" s="117">
        <f>O179*H179</f>
        <v>0</v>
      </c>
      <c r="Q179" s="117">
        <v>6.5799999999999999E-3</v>
      </c>
      <c r="R179" s="117">
        <f>Q179*H179</f>
        <v>0.52516954000000005</v>
      </c>
      <c r="S179" s="117">
        <v>0</v>
      </c>
      <c r="T179" s="118">
        <f>S179*H179</f>
        <v>0</v>
      </c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R179" s="119" t="s">
        <v>84</v>
      </c>
      <c r="AT179" s="119" t="s">
        <v>79</v>
      </c>
      <c r="AU179" s="119" t="s">
        <v>2</v>
      </c>
      <c r="AY179" s="2" t="s">
        <v>77</v>
      </c>
      <c r="BE179" s="120">
        <f>IF(N179="základní",J179,0)</f>
        <v>0</v>
      </c>
      <c r="BF179" s="120">
        <f>IF(N179="snížená",J179,0)</f>
        <v>0</v>
      </c>
      <c r="BG179" s="120">
        <f>IF(N179="zákl. přenesená",J179,0)</f>
        <v>0</v>
      </c>
      <c r="BH179" s="120">
        <f>IF(N179="sníž. přenesená",J179,0)</f>
        <v>0</v>
      </c>
      <c r="BI179" s="120">
        <f>IF(N179="nulová",J179,0)</f>
        <v>0</v>
      </c>
      <c r="BJ179" s="2" t="s">
        <v>75</v>
      </c>
      <c r="BK179" s="120">
        <f>ROUND(I179*H179,2)</f>
        <v>0</v>
      </c>
      <c r="BL179" s="2" t="s">
        <v>84</v>
      </c>
      <c r="BM179" s="119" t="s">
        <v>195</v>
      </c>
    </row>
    <row r="180" spans="1:65" s="121" customFormat="1" x14ac:dyDescent="0.2">
      <c r="B180" s="122"/>
      <c r="D180" s="123" t="s">
        <v>86</v>
      </c>
      <c r="E180" s="124" t="s">
        <v>10</v>
      </c>
      <c r="F180" s="125" t="s">
        <v>196</v>
      </c>
      <c r="H180" s="126">
        <v>78.536000000000001</v>
      </c>
      <c r="I180" s="127"/>
      <c r="L180" s="122"/>
      <c r="M180" s="128"/>
      <c r="N180" s="129"/>
      <c r="O180" s="129"/>
      <c r="P180" s="129"/>
      <c r="Q180" s="129"/>
      <c r="R180" s="129"/>
      <c r="S180" s="129"/>
      <c r="T180" s="130"/>
      <c r="AT180" s="124" t="s">
        <v>86</v>
      </c>
      <c r="AU180" s="124" t="s">
        <v>2</v>
      </c>
      <c r="AV180" s="121" t="s">
        <v>2</v>
      </c>
      <c r="AW180" s="121" t="s">
        <v>88</v>
      </c>
      <c r="AX180" s="121" t="s">
        <v>76</v>
      </c>
      <c r="AY180" s="124" t="s">
        <v>77</v>
      </c>
    </row>
    <row r="181" spans="1:65" s="121" customFormat="1" x14ac:dyDescent="0.2">
      <c r="B181" s="122"/>
      <c r="D181" s="123" t="s">
        <v>86</v>
      </c>
      <c r="E181" s="124" t="s">
        <v>10</v>
      </c>
      <c r="F181" s="125" t="s">
        <v>197</v>
      </c>
      <c r="H181" s="126">
        <v>1.2769999999999999</v>
      </c>
      <c r="I181" s="127"/>
      <c r="L181" s="122"/>
      <c r="M181" s="128"/>
      <c r="N181" s="129"/>
      <c r="O181" s="129"/>
      <c r="P181" s="129"/>
      <c r="Q181" s="129"/>
      <c r="R181" s="129"/>
      <c r="S181" s="129"/>
      <c r="T181" s="130"/>
      <c r="AT181" s="124" t="s">
        <v>86</v>
      </c>
      <c r="AU181" s="124" t="s">
        <v>2</v>
      </c>
      <c r="AV181" s="121" t="s">
        <v>2</v>
      </c>
      <c r="AW181" s="121" t="s">
        <v>88</v>
      </c>
      <c r="AX181" s="121" t="s">
        <v>76</v>
      </c>
      <c r="AY181" s="124" t="s">
        <v>77</v>
      </c>
    </row>
    <row r="182" spans="1:65" s="131" customFormat="1" x14ac:dyDescent="0.2">
      <c r="B182" s="132"/>
      <c r="D182" s="123" t="s">
        <v>86</v>
      </c>
      <c r="E182" s="133" t="s">
        <v>10</v>
      </c>
      <c r="F182" s="134" t="s">
        <v>99</v>
      </c>
      <c r="H182" s="135">
        <v>79.813000000000002</v>
      </c>
      <c r="I182" s="136"/>
      <c r="L182" s="132"/>
      <c r="M182" s="137"/>
      <c r="N182" s="138"/>
      <c r="O182" s="138"/>
      <c r="P182" s="138"/>
      <c r="Q182" s="138"/>
      <c r="R182" s="138"/>
      <c r="S182" s="138"/>
      <c r="T182" s="139"/>
      <c r="AT182" s="133" t="s">
        <v>86</v>
      </c>
      <c r="AU182" s="133" t="s">
        <v>2</v>
      </c>
      <c r="AV182" s="131" t="s">
        <v>84</v>
      </c>
      <c r="AW182" s="131" t="s">
        <v>88</v>
      </c>
      <c r="AX182" s="131" t="s">
        <v>75</v>
      </c>
      <c r="AY182" s="133" t="s">
        <v>77</v>
      </c>
    </row>
    <row r="183" spans="1:65" s="14" customFormat="1" ht="32.450000000000003" customHeight="1" x14ac:dyDescent="0.2">
      <c r="A183" s="10"/>
      <c r="B183" s="106"/>
      <c r="C183" s="107" t="s">
        <v>198</v>
      </c>
      <c r="D183" s="107" t="s">
        <v>79</v>
      </c>
      <c r="E183" s="108" t="s">
        <v>199</v>
      </c>
      <c r="F183" s="109" t="s">
        <v>200</v>
      </c>
      <c r="G183" s="110" t="s">
        <v>141</v>
      </c>
      <c r="H183" s="111">
        <v>79.813000000000002</v>
      </c>
      <c r="I183" s="112"/>
      <c r="J183" s="113">
        <f>ROUND(I183*H183,2)</f>
        <v>0</v>
      </c>
      <c r="K183" s="109" t="s">
        <v>83</v>
      </c>
      <c r="L183" s="11"/>
      <c r="M183" s="114" t="s">
        <v>10</v>
      </c>
      <c r="N183" s="115" t="s">
        <v>27</v>
      </c>
      <c r="O183" s="116"/>
      <c r="P183" s="117">
        <f>O183*H183</f>
        <v>0</v>
      </c>
      <c r="Q183" s="117">
        <v>0</v>
      </c>
      <c r="R183" s="117">
        <f>Q183*H183</f>
        <v>0</v>
      </c>
      <c r="S183" s="117">
        <v>0</v>
      </c>
      <c r="T183" s="118">
        <f>S183*H183</f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84</v>
      </c>
      <c r="AT183" s="119" t="s">
        <v>79</v>
      </c>
      <c r="AU183" s="119" t="s">
        <v>2</v>
      </c>
      <c r="AY183" s="2" t="s">
        <v>77</v>
      </c>
      <c r="BE183" s="120">
        <f>IF(N183="základní",J183,0)</f>
        <v>0</v>
      </c>
      <c r="BF183" s="120">
        <f>IF(N183="snížená",J183,0)</f>
        <v>0</v>
      </c>
      <c r="BG183" s="120">
        <f>IF(N183="zákl. přenesená",J183,0)</f>
        <v>0</v>
      </c>
      <c r="BH183" s="120">
        <f>IF(N183="sníž. přenesená",J183,0)</f>
        <v>0</v>
      </c>
      <c r="BI183" s="120">
        <f>IF(N183="nulová",J183,0)</f>
        <v>0</v>
      </c>
      <c r="BJ183" s="2" t="s">
        <v>75</v>
      </c>
      <c r="BK183" s="120">
        <f>ROUND(I183*H183,2)</f>
        <v>0</v>
      </c>
      <c r="BL183" s="2" t="s">
        <v>84</v>
      </c>
      <c r="BM183" s="119" t="s">
        <v>201</v>
      </c>
    </row>
    <row r="184" spans="1:65" s="92" customFormat="1" ht="22.9" customHeight="1" x14ac:dyDescent="0.2">
      <c r="B184" s="93"/>
      <c r="D184" s="94" t="s">
        <v>72</v>
      </c>
      <c r="E184" s="104" t="s">
        <v>104</v>
      </c>
      <c r="F184" s="104" t="s">
        <v>202</v>
      </c>
      <c r="I184" s="96"/>
      <c r="J184" s="105">
        <f>BK184</f>
        <v>0</v>
      </c>
      <c r="L184" s="93"/>
      <c r="M184" s="98"/>
      <c r="N184" s="99"/>
      <c r="O184" s="99"/>
      <c r="P184" s="100">
        <f>SUM(P185:P197)</f>
        <v>0</v>
      </c>
      <c r="Q184" s="99"/>
      <c r="R184" s="100">
        <f>SUM(R185:R197)</f>
        <v>215.52142000000001</v>
      </c>
      <c r="S184" s="99"/>
      <c r="T184" s="101">
        <f>SUM(T185:T197)</f>
        <v>0</v>
      </c>
      <c r="AR184" s="94" t="s">
        <v>75</v>
      </c>
      <c r="AT184" s="102" t="s">
        <v>72</v>
      </c>
      <c r="AU184" s="102" t="s">
        <v>75</v>
      </c>
      <c r="AY184" s="94" t="s">
        <v>77</v>
      </c>
      <c r="BK184" s="103">
        <f>SUM(BK185:BK197)</f>
        <v>0</v>
      </c>
    </row>
    <row r="185" spans="1:65" s="14" customFormat="1" ht="21.6" customHeight="1" x14ac:dyDescent="0.2">
      <c r="A185" s="10"/>
      <c r="B185" s="106"/>
      <c r="C185" s="107" t="s">
        <v>203</v>
      </c>
      <c r="D185" s="107" t="s">
        <v>79</v>
      </c>
      <c r="E185" s="108" t="s">
        <v>204</v>
      </c>
      <c r="F185" s="109" t="s">
        <v>205</v>
      </c>
      <c r="G185" s="110" t="s">
        <v>141</v>
      </c>
      <c r="H185" s="111">
        <v>634</v>
      </c>
      <c r="I185" s="112"/>
      <c r="J185" s="113">
        <f>ROUND(I185*H185,2)</f>
        <v>0</v>
      </c>
      <c r="K185" s="109" t="s">
        <v>83</v>
      </c>
      <c r="L185" s="11"/>
      <c r="M185" s="114" t="s">
        <v>10</v>
      </c>
      <c r="N185" s="115" t="s">
        <v>27</v>
      </c>
      <c r="O185" s="116"/>
      <c r="P185" s="117">
        <f>O185*H185</f>
        <v>0</v>
      </c>
      <c r="Q185" s="117">
        <v>0</v>
      </c>
      <c r="R185" s="117">
        <f>Q185*H185</f>
        <v>0</v>
      </c>
      <c r="S185" s="117">
        <v>0</v>
      </c>
      <c r="T185" s="118">
        <f>S185*H185</f>
        <v>0</v>
      </c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R185" s="119" t="s">
        <v>84</v>
      </c>
      <c r="AT185" s="119" t="s">
        <v>79</v>
      </c>
      <c r="AU185" s="119" t="s">
        <v>2</v>
      </c>
      <c r="AY185" s="2" t="s">
        <v>77</v>
      </c>
      <c r="BE185" s="120">
        <f>IF(N185="základní",J185,0)</f>
        <v>0</v>
      </c>
      <c r="BF185" s="120">
        <f>IF(N185="snížená",J185,0)</f>
        <v>0</v>
      </c>
      <c r="BG185" s="120">
        <f>IF(N185="zákl. přenesená",J185,0)</f>
        <v>0</v>
      </c>
      <c r="BH185" s="120">
        <f>IF(N185="sníž. přenesená",J185,0)</f>
        <v>0</v>
      </c>
      <c r="BI185" s="120">
        <f>IF(N185="nulová",J185,0)</f>
        <v>0</v>
      </c>
      <c r="BJ185" s="2" t="s">
        <v>75</v>
      </c>
      <c r="BK185" s="120">
        <f>ROUND(I185*H185,2)</f>
        <v>0</v>
      </c>
      <c r="BL185" s="2" t="s">
        <v>84</v>
      </c>
      <c r="BM185" s="119" t="s">
        <v>206</v>
      </c>
    </row>
    <row r="186" spans="1:65" s="150" customFormat="1" x14ac:dyDescent="0.2">
      <c r="B186" s="151"/>
      <c r="D186" s="123" t="s">
        <v>86</v>
      </c>
      <c r="E186" s="152" t="s">
        <v>10</v>
      </c>
      <c r="F186" s="153" t="s">
        <v>207</v>
      </c>
      <c r="H186" s="152" t="s">
        <v>10</v>
      </c>
      <c r="I186" s="154"/>
      <c r="L186" s="151"/>
      <c r="M186" s="155"/>
      <c r="N186" s="156"/>
      <c r="O186" s="156"/>
      <c r="P186" s="156"/>
      <c r="Q186" s="156"/>
      <c r="R186" s="156"/>
      <c r="S186" s="156"/>
      <c r="T186" s="157"/>
      <c r="AT186" s="152" t="s">
        <v>86</v>
      </c>
      <c r="AU186" s="152" t="s">
        <v>2</v>
      </c>
      <c r="AV186" s="150" t="s">
        <v>75</v>
      </c>
      <c r="AW186" s="150" t="s">
        <v>88</v>
      </c>
      <c r="AX186" s="150" t="s">
        <v>76</v>
      </c>
      <c r="AY186" s="152" t="s">
        <v>77</v>
      </c>
    </row>
    <row r="187" spans="1:65" s="121" customFormat="1" x14ac:dyDescent="0.2">
      <c r="B187" s="122"/>
      <c r="D187" s="123" t="s">
        <v>86</v>
      </c>
      <c r="E187" s="124" t="s">
        <v>10</v>
      </c>
      <c r="F187" s="125" t="s">
        <v>208</v>
      </c>
      <c r="H187" s="126">
        <v>634</v>
      </c>
      <c r="I187" s="127"/>
      <c r="L187" s="122"/>
      <c r="M187" s="128"/>
      <c r="N187" s="129"/>
      <c r="O187" s="129"/>
      <c r="P187" s="129"/>
      <c r="Q187" s="129"/>
      <c r="R187" s="129"/>
      <c r="S187" s="129"/>
      <c r="T187" s="130"/>
      <c r="AT187" s="124" t="s">
        <v>86</v>
      </c>
      <c r="AU187" s="124" t="s">
        <v>2</v>
      </c>
      <c r="AV187" s="121" t="s">
        <v>2</v>
      </c>
      <c r="AW187" s="121" t="s">
        <v>88</v>
      </c>
      <c r="AX187" s="121" t="s">
        <v>75</v>
      </c>
      <c r="AY187" s="124" t="s">
        <v>77</v>
      </c>
    </row>
    <row r="188" spans="1:65" s="14" customFormat="1" ht="54" customHeight="1" x14ac:dyDescent="0.2">
      <c r="A188" s="10"/>
      <c r="B188" s="106"/>
      <c r="C188" s="107" t="s">
        <v>209</v>
      </c>
      <c r="D188" s="107" t="s">
        <v>79</v>
      </c>
      <c r="E188" s="108" t="s">
        <v>210</v>
      </c>
      <c r="F188" s="109" t="s">
        <v>211</v>
      </c>
      <c r="G188" s="110" t="s">
        <v>141</v>
      </c>
      <c r="H188" s="111">
        <v>409</v>
      </c>
      <c r="I188" s="112"/>
      <c r="J188" s="113">
        <f>ROUND(I188*H188,2)</f>
        <v>0</v>
      </c>
      <c r="K188" s="109" t="s">
        <v>83</v>
      </c>
      <c r="L188" s="11"/>
      <c r="M188" s="114" t="s">
        <v>10</v>
      </c>
      <c r="N188" s="115" t="s">
        <v>27</v>
      </c>
      <c r="O188" s="116"/>
      <c r="P188" s="117">
        <f>O188*H188</f>
        <v>0</v>
      </c>
      <c r="Q188" s="117">
        <v>0.1837</v>
      </c>
      <c r="R188" s="117">
        <f>Q188*H188</f>
        <v>75.133300000000006</v>
      </c>
      <c r="S188" s="117">
        <v>0</v>
      </c>
      <c r="T188" s="118">
        <f>S188*H188</f>
        <v>0</v>
      </c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R188" s="119" t="s">
        <v>84</v>
      </c>
      <c r="AT188" s="119" t="s">
        <v>79</v>
      </c>
      <c r="AU188" s="119" t="s">
        <v>2</v>
      </c>
      <c r="AY188" s="2" t="s">
        <v>77</v>
      </c>
      <c r="BE188" s="120">
        <f>IF(N188="základní",J188,0)</f>
        <v>0</v>
      </c>
      <c r="BF188" s="120">
        <f>IF(N188="snížená",J188,0)</f>
        <v>0</v>
      </c>
      <c r="BG188" s="120">
        <f>IF(N188="zákl. přenesená",J188,0)</f>
        <v>0</v>
      </c>
      <c r="BH188" s="120">
        <f>IF(N188="sníž. přenesená",J188,0)</f>
        <v>0</v>
      </c>
      <c r="BI188" s="120">
        <f>IF(N188="nulová",J188,0)</f>
        <v>0</v>
      </c>
      <c r="BJ188" s="2" t="s">
        <v>75</v>
      </c>
      <c r="BK188" s="120">
        <f>ROUND(I188*H188,2)</f>
        <v>0</v>
      </c>
      <c r="BL188" s="2" t="s">
        <v>84</v>
      </c>
      <c r="BM188" s="119" t="s">
        <v>212</v>
      </c>
    </row>
    <row r="189" spans="1:65" s="121" customFormat="1" x14ac:dyDescent="0.2">
      <c r="B189" s="122"/>
      <c r="D189" s="123" t="s">
        <v>86</v>
      </c>
      <c r="E189" s="124" t="s">
        <v>10</v>
      </c>
      <c r="F189" s="125" t="s">
        <v>213</v>
      </c>
      <c r="H189" s="126">
        <v>409</v>
      </c>
      <c r="I189" s="127"/>
      <c r="L189" s="122"/>
      <c r="M189" s="128"/>
      <c r="N189" s="129"/>
      <c r="O189" s="129"/>
      <c r="P189" s="129"/>
      <c r="Q189" s="129"/>
      <c r="R189" s="129"/>
      <c r="S189" s="129"/>
      <c r="T189" s="130"/>
      <c r="AT189" s="124" t="s">
        <v>86</v>
      </c>
      <c r="AU189" s="124" t="s">
        <v>2</v>
      </c>
      <c r="AV189" s="121" t="s">
        <v>2</v>
      </c>
      <c r="AW189" s="121" t="s">
        <v>88</v>
      </c>
      <c r="AX189" s="121" t="s">
        <v>75</v>
      </c>
      <c r="AY189" s="124" t="s">
        <v>77</v>
      </c>
    </row>
    <row r="190" spans="1:65" s="14" customFormat="1" ht="14.45" customHeight="1" x14ac:dyDescent="0.2">
      <c r="A190" s="10"/>
      <c r="B190" s="106"/>
      <c r="C190" s="140" t="s">
        <v>214</v>
      </c>
      <c r="D190" s="140" t="s">
        <v>155</v>
      </c>
      <c r="E190" s="141" t="s">
        <v>215</v>
      </c>
      <c r="F190" s="142" t="s">
        <v>216</v>
      </c>
      <c r="G190" s="143" t="s">
        <v>141</v>
      </c>
      <c r="H190" s="144">
        <v>354.96</v>
      </c>
      <c r="I190" s="145"/>
      <c r="J190" s="146">
        <f>ROUND(I190*H190,2)</f>
        <v>0</v>
      </c>
      <c r="K190" s="142" t="s">
        <v>10</v>
      </c>
      <c r="L190" s="147"/>
      <c r="M190" s="148" t="s">
        <v>10</v>
      </c>
      <c r="N190" s="149" t="s">
        <v>27</v>
      </c>
      <c r="O190" s="116"/>
      <c r="P190" s="117">
        <f>O190*H190</f>
        <v>0</v>
      </c>
      <c r="Q190" s="117">
        <v>0.11799999999999999</v>
      </c>
      <c r="R190" s="117">
        <f>Q190*H190</f>
        <v>41.885279999999995</v>
      </c>
      <c r="S190" s="117">
        <v>0</v>
      </c>
      <c r="T190" s="118">
        <f>S190*H190</f>
        <v>0</v>
      </c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R190" s="119" t="s">
        <v>118</v>
      </c>
      <c r="AT190" s="119" t="s">
        <v>155</v>
      </c>
      <c r="AU190" s="119" t="s">
        <v>2</v>
      </c>
      <c r="AY190" s="2" t="s">
        <v>77</v>
      </c>
      <c r="BE190" s="120">
        <f>IF(N190="základní",J190,0)</f>
        <v>0</v>
      </c>
      <c r="BF190" s="120">
        <f>IF(N190="snížená",J190,0)</f>
        <v>0</v>
      </c>
      <c r="BG190" s="120">
        <f>IF(N190="zákl. přenesená",J190,0)</f>
        <v>0</v>
      </c>
      <c r="BH190" s="120">
        <f>IF(N190="sníž. přenesená",J190,0)</f>
        <v>0</v>
      </c>
      <c r="BI190" s="120">
        <f>IF(N190="nulová",J190,0)</f>
        <v>0</v>
      </c>
      <c r="BJ190" s="2" t="s">
        <v>75</v>
      </c>
      <c r="BK190" s="120">
        <f>ROUND(I190*H190,2)</f>
        <v>0</v>
      </c>
      <c r="BL190" s="2" t="s">
        <v>84</v>
      </c>
      <c r="BM190" s="119" t="s">
        <v>217</v>
      </c>
    </row>
    <row r="191" spans="1:65" s="121" customFormat="1" x14ac:dyDescent="0.2">
      <c r="B191" s="122"/>
      <c r="D191" s="123" t="s">
        <v>86</v>
      </c>
      <c r="E191" s="124" t="s">
        <v>10</v>
      </c>
      <c r="F191" s="125" t="s">
        <v>218</v>
      </c>
      <c r="H191" s="126">
        <v>354.96</v>
      </c>
      <c r="I191" s="127"/>
      <c r="L191" s="122"/>
      <c r="M191" s="128"/>
      <c r="N191" s="129"/>
      <c r="O191" s="129"/>
      <c r="P191" s="129"/>
      <c r="Q191" s="129"/>
      <c r="R191" s="129"/>
      <c r="S191" s="129"/>
      <c r="T191" s="130"/>
      <c r="AT191" s="124" t="s">
        <v>86</v>
      </c>
      <c r="AU191" s="124" t="s">
        <v>2</v>
      </c>
      <c r="AV191" s="121" t="s">
        <v>2</v>
      </c>
      <c r="AW191" s="121" t="s">
        <v>88</v>
      </c>
      <c r="AX191" s="121" t="s">
        <v>75</v>
      </c>
      <c r="AY191" s="124" t="s">
        <v>77</v>
      </c>
    </row>
    <row r="192" spans="1:65" s="14" customFormat="1" ht="14.45" customHeight="1" x14ac:dyDescent="0.2">
      <c r="A192" s="10"/>
      <c r="B192" s="106"/>
      <c r="C192" s="140" t="s">
        <v>219</v>
      </c>
      <c r="D192" s="140" t="s">
        <v>155</v>
      </c>
      <c r="E192" s="141" t="s">
        <v>220</v>
      </c>
      <c r="F192" s="142" t="s">
        <v>221</v>
      </c>
      <c r="G192" s="143" t="s">
        <v>141</v>
      </c>
      <c r="H192" s="144">
        <v>62.22</v>
      </c>
      <c r="I192" s="145"/>
      <c r="J192" s="146">
        <f>ROUND(I192*H192,2)</f>
        <v>0</v>
      </c>
      <c r="K192" s="142" t="s">
        <v>10</v>
      </c>
      <c r="L192" s="147"/>
      <c r="M192" s="148" t="s">
        <v>10</v>
      </c>
      <c r="N192" s="149" t="s">
        <v>27</v>
      </c>
      <c r="O192" s="116"/>
      <c r="P192" s="117">
        <f>O192*H192</f>
        <v>0</v>
      </c>
      <c r="Q192" s="117">
        <v>0.222</v>
      </c>
      <c r="R192" s="117">
        <f>Q192*H192</f>
        <v>13.81284</v>
      </c>
      <c r="S192" s="117">
        <v>0</v>
      </c>
      <c r="T192" s="118">
        <f>S192*H192</f>
        <v>0</v>
      </c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R192" s="119" t="s">
        <v>118</v>
      </c>
      <c r="AT192" s="119" t="s">
        <v>155</v>
      </c>
      <c r="AU192" s="119" t="s">
        <v>2</v>
      </c>
      <c r="AY192" s="2" t="s">
        <v>77</v>
      </c>
      <c r="BE192" s="120">
        <f>IF(N192="základní",J192,0)</f>
        <v>0</v>
      </c>
      <c r="BF192" s="120">
        <f>IF(N192="snížená",J192,0)</f>
        <v>0</v>
      </c>
      <c r="BG192" s="120">
        <f>IF(N192="zákl. přenesená",J192,0)</f>
        <v>0</v>
      </c>
      <c r="BH192" s="120">
        <f>IF(N192="sníž. přenesená",J192,0)</f>
        <v>0</v>
      </c>
      <c r="BI192" s="120">
        <f>IF(N192="nulová",J192,0)</f>
        <v>0</v>
      </c>
      <c r="BJ192" s="2" t="s">
        <v>75</v>
      </c>
      <c r="BK192" s="120">
        <f>ROUND(I192*H192,2)</f>
        <v>0</v>
      </c>
      <c r="BL192" s="2" t="s">
        <v>84</v>
      </c>
      <c r="BM192" s="119" t="s">
        <v>222</v>
      </c>
    </row>
    <row r="193" spans="1:65" s="121" customFormat="1" x14ac:dyDescent="0.2">
      <c r="B193" s="122"/>
      <c r="D193" s="123" t="s">
        <v>86</v>
      </c>
      <c r="E193" s="124" t="s">
        <v>10</v>
      </c>
      <c r="F193" s="125" t="s">
        <v>223</v>
      </c>
      <c r="H193" s="126">
        <v>62.22</v>
      </c>
      <c r="I193" s="127"/>
      <c r="L193" s="122"/>
      <c r="M193" s="128"/>
      <c r="N193" s="129"/>
      <c r="O193" s="129"/>
      <c r="P193" s="129"/>
      <c r="Q193" s="129"/>
      <c r="R193" s="129"/>
      <c r="S193" s="129"/>
      <c r="T193" s="130"/>
      <c r="AT193" s="124" t="s">
        <v>86</v>
      </c>
      <c r="AU193" s="124" t="s">
        <v>2</v>
      </c>
      <c r="AV193" s="121" t="s">
        <v>2</v>
      </c>
      <c r="AW193" s="121" t="s">
        <v>88</v>
      </c>
      <c r="AX193" s="121" t="s">
        <v>75</v>
      </c>
      <c r="AY193" s="124" t="s">
        <v>77</v>
      </c>
    </row>
    <row r="194" spans="1:65" s="14" customFormat="1" ht="75.599999999999994" customHeight="1" x14ac:dyDescent="0.2">
      <c r="A194" s="10"/>
      <c r="B194" s="106"/>
      <c r="C194" s="107" t="s">
        <v>224</v>
      </c>
      <c r="D194" s="107" t="s">
        <v>79</v>
      </c>
      <c r="E194" s="108" t="s">
        <v>225</v>
      </c>
      <c r="F194" s="109" t="s">
        <v>226</v>
      </c>
      <c r="G194" s="110" t="s">
        <v>141</v>
      </c>
      <c r="H194" s="111">
        <v>225</v>
      </c>
      <c r="I194" s="112"/>
      <c r="J194" s="113">
        <f>ROUND(I194*H194,2)</f>
        <v>0</v>
      </c>
      <c r="K194" s="109" t="s">
        <v>83</v>
      </c>
      <c r="L194" s="11"/>
      <c r="M194" s="114" t="s">
        <v>10</v>
      </c>
      <c r="N194" s="115" t="s">
        <v>27</v>
      </c>
      <c r="O194" s="116"/>
      <c r="P194" s="117">
        <f>O194*H194</f>
        <v>0</v>
      </c>
      <c r="Q194" s="117">
        <v>0.10100000000000001</v>
      </c>
      <c r="R194" s="117">
        <f>Q194*H194</f>
        <v>22.725000000000001</v>
      </c>
      <c r="S194" s="117">
        <v>0</v>
      </c>
      <c r="T194" s="118">
        <f>S194*H194</f>
        <v>0</v>
      </c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R194" s="119" t="s">
        <v>84</v>
      </c>
      <c r="AT194" s="119" t="s">
        <v>79</v>
      </c>
      <c r="AU194" s="119" t="s">
        <v>2</v>
      </c>
      <c r="AY194" s="2" t="s">
        <v>77</v>
      </c>
      <c r="BE194" s="120">
        <f>IF(N194="základní",J194,0)</f>
        <v>0</v>
      </c>
      <c r="BF194" s="120">
        <f>IF(N194="snížená",J194,0)</f>
        <v>0</v>
      </c>
      <c r="BG194" s="120">
        <f>IF(N194="zákl. přenesená",J194,0)</f>
        <v>0</v>
      </c>
      <c r="BH194" s="120">
        <f>IF(N194="sníž. přenesená",J194,0)</f>
        <v>0</v>
      </c>
      <c r="BI194" s="120">
        <f>IF(N194="nulová",J194,0)</f>
        <v>0</v>
      </c>
      <c r="BJ194" s="2" t="s">
        <v>75</v>
      </c>
      <c r="BK194" s="120">
        <f>ROUND(I194*H194,2)</f>
        <v>0</v>
      </c>
      <c r="BL194" s="2" t="s">
        <v>84</v>
      </c>
      <c r="BM194" s="119" t="s">
        <v>227</v>
      </c>
    </row>
    <row r="195" spans="1:65" s="121" customFormat="1" x14ac:dyDescent="0.2">
      <c r="B195" s="122"/>
      <c r="D195" s="123" t="s">
        <v>86</v>
      </c>
      <c r="E195" s="124" t="s">
        <v>10</v>
      </c>
      <c r="F195" s="125" t="s">
        <v>228</v>
      </c>
      <c r="H195" s="126">
        <v>225</v>
      </c>
      <c r="I195" s="127"/>
      <c r="L195" s="122"/>
      <c r="M195" s="128"/>
      <c r="N195" s="129"/>
      <c r="O195" s="129"/>
      <c r="P195" s="129"/>
      <c r="Q195" s="129"/>
      <c r="R195" s="129"/>
      <c r="S195" s="129"/>
      <c r="T195" s="130"/>
      <c r="AT195" s="124" t="s">
        <v>86</v>
      </c>
      <c r="AU195" s="124" t="s">
        <v>2</v>
      </c>
      <c r="AV195" s="121" t="s">
        <v>2</v>
      </c>
      <c r="AW195" s="121" t="s">
        <v>88</v>
      </c>
      <c r="AX195" s="121" t="s">
        <v>75</v>
      </c>
      <c r="AY195" s="124" t="s">
        <v>77</v>
      </c>
    </row>
    <row r="196" spans="1:65" s="14" customFormat="1" ht="21.6" customHeight="1" x14ac:dyDescent="0.2">
      <c r="A196" s="10"/>
      <c r="B196" s="106"/>
      <c r="C196" s="140" t="s">
        <v>229</v>
      </c>
      <c r="D196" s="140" t="s">
        <v>155</v>
      </c>
      <c r="E196" s="141" t="s">
        <v>230</v>
      </c>
      <c r="F196" s="142" t="s">
        <v>231</v>
      </c>
      <c r="G196" s="143" t="s">
        <v>141</v>
      </c>
      <c r="H196" s="144">
        <v>229.5</v>
      </c>
      <c r="I196" s="145"/>
      <c r="J196" s="146">
        <f>ROUND(I196*H196,2)</f>
        <v>0</v>
      </c>
      <c r="K196" s="142" t="s">
        <v>10</v>
      </c>
      <c r="L196" s="147"/>
      <c r="M196" s="148" t="s">
        <v>10</v>
      </c>
      <c r="N196" s="149" t="s">
        <v>27</v>
      </c>
      <c r="O196" s="116"/>
      <c r="P196" s="117">
        <f>O196*H196</f>
        <v>0</v>
      </c>
      <c r="Q196" s="117">
        <v>0.27</v>
      </c>
      <c r="R196" s="117">
        <f>Q196*H196</f>
        <v>61.965000000000003</v>
      </c>
      <c r="S196" s="117">
        <v>0</v>
      </c>
      <c r="T196" s="118">
        <f>S196*H196</f>
        <v>0</v>
      </c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R196" s="119" t="s">
        <v>118</v>
      </c>
      <c r="AT196" s="119" t="s">
        <v>155</v>
      </c>
      <c r="AU196" s="119" t="s">
        <v>2</v>
      </c>
      <c r="AY196" s="2" t="s">
        <v>77</v>
      </c>
      <c r="BE196" s="120">
        <f>IF(N196="základní",J196,0)</f>
        <v>0</v>
      </c>
      <c r="BF196" s="120">
        <f>IF(N196="snížená",J196,0)</f>
        <v>0</v>
      </c>
      <c r="BG196" s="120">
        <f>IF(N196="zákl. přenesená",J196,0)</f>
        <v>0</v>
      </c>
      <c r="BH196" s="120">
        <f>IF(N196="sníž. přenesená",J196,0)</f>
        <v>0</v>
      </c>
      <c r="BI196" s="120">
        <f>IF(N196="nulová",J196,0)</f>
        <v>0</v>
      </c>
      <c r="BJ196" s="2" t="s">
        <v>75</v>
      </c>
      <c r="BK196" s="120">
        <f>ROUND(I196*H196,2)</f>
        <v>0</v>
      </c>
      <c r="BL196" s="2" t="s">
        <v>84</v>
      </c>
      <c r="BM196" s="119" t="s">
        <v>232</v>
      </c>
    </row>
    <row r="197" spans="1:65" s="121" customFormat="1" x14ac:dyDescent="0.2">
      <c r="B197" s="122"/>
      <c r="D197" s="123" t="s">
        <v>86</v>
      </c>
      <c r="E197" s="124" t="s">
        <v>10</v>
      </c>
      <c r="F197" s="125" t="s">
        <v>233</v>
      </c>
      <c r="H197" s="126">
        <v>229.5</v>
      </c>
      <c r="I197" s="127"/>
      <c r="L197" s="122"/>
      <c r="M197" s="128"/>
      <c r="N197" s="129"/>
      <c r="O197" s="129"/>
      <c r="P197" s="129"/>
      <c r="Q197" s="129"/>
      <c r="R197" s="129"/>
      <c r="S197" s="129"/>
      <c r="T197" s="130"/>
      <c r="AT197" s="124" t="s">
        <v>86</v>
      </c>
      <c r="AU197" s="124" t="s">
        <v>2</v>
      </c>
      <c r="AV197" s="121" t="s">
        <v>2</v>
      </c>
      <c r="AW197" s="121" t="s">
        <v>88</v>
      </c>
      <c r="AX197" s="121" t="s">
        <v>75</v>
      </c>
      <c r="AY197" s="124" t="s">
        <v>77</v>
      </c>
    </row>
    <row r="198" spans="1:65" s="92" customFormat="1" ht="22.9" customHeight="1" x14ac:dyDescent="0.2">
      <c r="B198" s="93"/>
      <c r="D198" s="94" t="s">
        <v>72</v>
      </c>
      <c r="E198" s="104" t="s">
        <v>118</v>
      </c>
      <c r="F198" s="104" t="s">
        <v>234</v>
      </c>
      <c r="I198" s="96"/>
      <c r="J198" s="105">
        <f>BK198</f>
        <v>0</v>
      </c>
      <c r="L198" s="93"/>
      <c r="M198" s="98"/>
      <c r="N198" s="99"/>
      <c r="O198" s="99"/>
      <c r="P198" s="100">
        <f>SUM(P199:P200)</f>
        <v>0</v>
      </c>
      <c r="Q198" s="99"/>
      <c r="R198" s="100">
        <f>SUM(R199:R200)</f>
        <v>0</v>
      </c>
      <c r="S198" s="99"/>
      <c r="T198" s="101">
        <f>SUM(T199:T200)</f>
        <v>0</v>
      </c>
      <c r="AR198" s="94" t="s">
        <v>75</v>
      </c>
      <c r="AT198" s="102" t="s">
        <v>72</v>
      </c>
      <c r="AU198" s="102" t="s">
        <v>75</v>
      </c>
      <c r="AY198" s="94" t="s">
        <v>77</v>
      </c>
      <c r="BK198" s="103">
        <f>SUM(BK199:BK200)</f>
        <v>0</v>
      </c>
    </row>
    <row r="199" spans="1:65" s="14" customFormat="1" ht="32.450000000000003" customHeight="1" x14ac:dyDescent="0.2">
      <c r="A199" s="10"/>
      <c r="B199" s="106"/>
      <c r="C199" s="107" t="s">
        <v>235</v>
      </c>
      <c r="D199" s="107" t="s">
        <v>79</v>
      </c>
      <c r="E199" s="108" t="s">
        <v>236</v>
      </c>
      <c r="F199" s="109" t="s">
        <v>237</v>
      </c>
      <c r="G199" s="110" t="s">
        <v>82</v>
      </c>
      <c r="H199" s="111">
        <v>3</v>
      </c>
      <c r="I199" s="112"/>
      <c r="J199" s="113">
        <f>ROUND(I199*H199,2)</f>
        <v>0</v>
      </c>
      <c r="K199" s="109" t="s">
        <v>83</v>
      </c>
      <c r="L199" s="11"/>
      <c r="M199" s="114" t="s">
        <v>10</v>
      </c>
      <c r="N199" s="115" t="s">
        <v>27</v>
      </c>
      <c r="O199" s="116"/>
      <c r="P199" s="117">
        <f>O199*H199</f>
        <v>0</v>
      </c>
      <c r="Q199" s="117">
        <v>0</v>
      </c>
      <c r="R199" s="117">
        <f>Q199*H199</f>
        <v>0</v>
      </c>
      <c r="S199" s="117">
        <v>0</v>
      </c>
      <c r="T199" s="118">
        <f>S199*H199</f>
        <v>0</v>
      </c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R199" s="119" t="s">
        <v>84</v>
      </c>
      <c r="AT199" s="119" t="s">
        <v>79</v>
      </c>
      <c r="AU199" s="119" t="s">
        <v>2</v>
      </c>
      <c r="AY199" s="2" t="s">
        <v>77</v>
      </c>
      <c r="BE199" s="120">
        <f>IF(N199="základní",J199,0)</f>
        <v>0</v>
      </c>
      <c r="BF199" s="120">
        <f>IF(N199="snížená",J199,0)</f>
        <v>0</v>
      </c>
      <c r="BG199" s="120">
        <f>IF(N199="zákl. přenesená",J199,0)</f>
        <v>0</v>
      </c>
      <c r="BH199" s="120">
        <f>IF(N199="sníž. přenesená",J199,0)</f>
        <v>0</v>
      </c>
      <c r="BI199" s="120">
        <f>IF(N199="nulová",J199,0)</f>
        <v>0</v>
      </c>
      <c r="BJ199" s="2" t="s">
        <v>75</v>
      </c>
      <c r="BK199" s="120">
        <f>ROUND(I199*H199,2)</f>
        <v>0</v>
      </c>
      <c r="BL199" s="2" t="s">
        <v>84</v>
      </c>
      <c r="BM199" s="119" t="s">
        <v>238</v>
      </c>
    </row>
    <row r="200" spans="1:65" s="121" customFormat="1" x14ac:dyDescent="0.2">
      <c r="B200" s="122"/>
      <c r="D200" s="123" t="s">
        <v>86</v>
      </c>
      <c r="E200" s="124" t="s">
        <v>10</v>
      </c>
      <c r="F200" s="125" t="s">
        <v>239</v>
      </c>
      <c r="H200" s="126">
        <v>3</v>
      </c>
      <c r="I200" s="127"/>
      <c r="L200" s="122"/>
      <c r="M200" s="128"/>
      <c r="N200" s="129"/>
      <c r="O200" s="129"/>
      <c r="P200" s="129"/>
      <c r="Q200" s="129"/>
      <c r="R200" s="129"/>
      <c r="S200" s="129"/>
      <c r="T200" s="130"/>
      <c r="AT200" s="124" t="s">
        <v>86</v>
      </c>
      <c r="AU200" s="124" t="s">
        <v>2</v>
      </c>
      <c r="AV200" s="121" t="s">
        <v>2</v>
      </c>
      <c r="AW200" s="121" t="s">
        <v>88</v>
      </c>
      <c r="AX200" s="121" t="s">
        <v>75</v>
      </c>
      <c r="AY200" s="124" t="s">
        <v>77</v>
      </c>
    </row>
    <row r="201" spans="1:65" s="92" customFormat="1" ht="22.9" customHeight="1" x14ac:dyDescent="0.2">
      <c r="B201" s="93"/>
      <c r="D201" s="94" t="s">
        <v>72</v>
      </c>
      <c r="E201" s="104" t="s">
        <v>123</v>
      </c>
      <c r="F201" s="104" t="s">
        <v>240</v>
      </c>
      <c r="I201" s="96"/>
      <c r="J201" s="105">
        <f>BK201</f>
        <v>0</v>
      </c>
      <c r="L201" s="93"/>
      <c r="M201" s="98"/>
      <c r="N201" s="99"/>
      <c r="O201" s="99"/>
      <c r="P201" s="100">
        <f>SUM(P202:P204)</f>
        <v>0</v>
      </c>
      <c r="Q201" s="99"/>
      <c r="R201" s="100">
        <f>SUM(R202:R204)</f>
        <v>8.0342600000000015</v>
      </c>
      <c r="S201" s="99"/>
      <c r="T201" s="101">
        <f>SUM(T202:T204)</f>
        <v>0</v>
      </c>
      <c r="AR201" s="94" t="s">
        <v>75</v>
      </c>
      <c r="AT201" s="102" t="s">
        <v>72</v>
      </c>
      <c r="AU201" s="102" t="s">
        <v>75</v>
      </c>
      <c r="AY201" s="94" t="s">
        <v>77</v>
      </c>
      <c r="BK201" s="103">
        <f>SUM(BK202:BK204)</f>
        <v>0</v>
      </c>
    </row>
    <row r="202" spans="1:65" s="14" customFormat="1" ht="21.6" customHeight="1" x14ac:dyDescent="0.2">
      <c r="A202" s="10"/>
      <c r="B202" s="106"/>
      <c r="C202" s="107" t="s">
        <v>241</v>
      </c>
      <c r="D202" s="107" t="s">
        <v>79</v>
      </c>
      <c r="E202" s="108" t="s">
        <v>242</v>
      </c>
      <c r="F202" s="109" t="s">
        <v>243</v>
      </c>
      <c r="G202" s="110" t="s">
        <v>163</v>
      </c>
      <c r="H202" s="111">
        <v>26</v>
      </c>
      <c r="I202" s="112"/>
      <c r="J202" s="113">
        <f>ROUND(I202*H202,2)</f>
        <v>0</v>
      </c>
      <c r="K202" s="109" t="s">
        <v>83</v>
      </c>
      <c r="L202" s="11"/>
      <c r="M202" s="114" t="s">
        <v>10</v>
      </c>
      <c r="N202" s="115" t="s">
        <v>27</v>
      </c>
      <c r="O202" s="116"/>
      <c r="P202" s="117">
        <f>O202*H202</f>
        <v>0</v>
      </c>
      <c r="Q202" s="117">
        <v>0.29221000000000003</v>
      </c>
      <c r="R202" s="117">
        <f>Q202*H202</f>
        <v>7.5974600000000008</v>
      </c>
      <c r="S202" s="117">
        <v>0</v>
      </c>
      <c r="T202" s="118">
        <f>S202*H202</f>
        <v>0</v>
      </c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R202" s="119" t="s">
        <v>84</v>
      </c>
      <c r="AT202" s="119" t="s">
        <v>79</v>
      </c>
      <c r="AU202" s="119" t="s">
        <v>2</v>
      </c>
      <c r="AY202" s="2" t="s">
        <v>77</v>
      </c>
      <c r="BE202" s="120">
        <f>IF(N202="základní",J202,0)</f>
        <v>0</v>
      </c>
      <c r="BF202" s="120">
        <f>IF(N202="snížená",J202,0)</f>
        <v>0</v>
      </c>
      <c r="BG202" s="120">
        <f>IF(N202="zákl. přenesená",J202,0)</f>
        <v>0</v>
      </c>
      <c r="BH202" s="120">
        <f>IF(N202="sníž. přenesená",J202,0)</f>
        <v>0</v>
      </c>
      <c r="BI202" s="120">
        <f>IF(N202="nulová",J202,0)</f>
        <v>0</v>
      </c>
      <c r="BJ202" s="2" t="s">
        <v>75</v>
      </c>
      <c r="BK202" s="120">
        <f>ROUND(I202*H202,2)</f>
        <v>0</v>
      </c>
      <c r="BL202" s="2" t="s">
        <v>84</v>
      </c>
      <c r="BM202" s="119" t="s">
        <v>244</v>
      </c>
    </row>
    <row r="203" spans="1:65" s="14" customFormat="1" ht="32.450000000000003" customHeight="1" x14ac:dyDescent="0.2">
      <c r="A203" s="10"/>
      <c r="B203" s="106"/>
      <c r="C203" s="140" t="s">
        <v>245</v>
      </c>
      <c r="D203" s="140" t="s">
        <v>155</v>
      </c>
      <c r="E203" s="141" t="s">
        <v>246</v>
      </c>
      <c r="F203" s="142" t="s">
        <v>247</v>
      </c>
      <c r="G203" s="143" t="s">
        <v>163</v>
      </c>
      <c r="H203" s="144">
        <v>26</v>
      </c>
      <c r="I203" s="145"/>
      <c r="J203" s="146">
        <f>ROUND(I203*H203,2)</f>
        <v>0</v>
      </c>
      <c r="K203" s="142" t="s">
        <v>10</v>
      </c>
      <c r="L203" s="147"/>
      <c r="M203" s="148" t="s">
        <v>10</v>
      </c>
      <c r="N203" s="149" t="s">
        <v>27</v>
      </c>
      <c r="O203" s="116"/>
      <c r="P203" s="117">
        <f>O203*H203</f>
        <v>0</v>
      </c>
      <c r="Q203" s="117">
        <v>1.6799999999999999E-2</v>
      </c>
      <c r="R203" s="117">
        <f>Q203*H203</f>
        <v>0.43679999999999997</v>
      </c>
      <c r="S203" s="117">
        <v>0</v>
      </c>
      <c r="T203" s="118">
        <f>S203*H203</f>
        <v>0</v>
      </c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R203" s="119" t="s">
        <v>118</v>
      </c>
      <c r="AT203" s="119" t="s">
        <v>155</v>
      </c>
      <c r="AU203" s="119" t="s">
        <v>2</v>
      </c>
      <c r="AY203" s="2" t="s">
        <v>77</v>
      </c>
      <c r="BE203" s="120">
        <f>IF(N203="základní",J203,0)</f>
        <v>0</v>
      </c>
      <c r="BF203" s="120">
        <f>IF(N203="snížená",J203,0)</f>
        <v>0</v>
      </c>
      <c r="BG203" s="120">
        <f>IF(N203="zákl. přenesená",J203,0)</f>
        <v>0</v>
      </c>
      <c r="BH203" s="120">
        <f>IF(N203="sníž. přenesená",J203,0)</f>
        <v>0</v>
      </c>
      <c r="BI203" s="120">
        <f>IF(N203="nulová",J203,0)</f>
        <v>0</v>
      </c>
      <c r="BJ203" s="2" t="s">
        <v>75</v>
      </c>
      <c r="BK203" s="120">
        <f>ROUND(I203*H203,2)</f>
        <v>0</v>
      </c>
      <c r="BL203" s="2" t="s">
        <v>84</v>
      </c>
      <c r="BM203" s="119" t="s">
        <v>248</v>
      </c>
    </row>
    <row r="204" spans="1:65" s="14" customFormat="1" ht="14.45" customHeight="1" x14ac:dyDescent="0.2">
      <c r="A204" s="10"/>
      <c r="B204" s="106"/>
      <c r="C204" s="140" t="s">
        <v>249</v>
      </c>
      <c r="D204" s="140" t="s">
        <v>155</v>
      </c>
      <c r="E204" s="141" t="s">
        <v>250</v>
      </c>
      <c r="F204" s="142" t="s">
        <v>251</v>
      </c>
      <c r="G204" s="143" t="s">
        <v>163</v>
      </c>
      <c r="H204" s="144">
        <v>26</v>
      </c>
      <c r="I204" s="145"/>
      <c r="J204" s="146">
        <f>ROUND(I204*H204,2)</f>
        <v>0</v>
      </c>
      <c r="K204" s="142" t="s">
        <v>10</v>
      </c>
      <c r="L204" s="147"/>
      <c r="M204" s="148" t="s">
        <v>10</v>
      </c>
      <c r="N204" s="149" t="s">
        <v>27</v>
      </c>
      <c r="O204" s="116"/>
      <c r="P204" s="117">
        <f>O204*H204</f>
        <v>0</v>
      </c>
      <c r="Q204" s="117">
        <v>0</v>
      </c>
      <c r="R204" s="117">
        <f>Q204*H204</f>
        <v>0</v>
      </c>
      <c r="S204" s="117">
        <v>0</v>
      </c>
      <c r="T204" s="118">
        <f>S204*H204</f>
        <v>0</v>
      </c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R204" s="119" t="s">
        <v>118</v>
      </c>
      <c r="AT204" s="119" t="s">
        <v>155</v>
      </c>
      <c r="AU204" s="119" t="s">
        <v>2</v>
      </c>
      <c r="AY204" s="2" t="s">
        <v>77</v>
      </c>
      <c r="BE204" s="120">
        <f>IF(N204="základní",J204,0)</f>
        <v>0</v>
      </c>
      <c r="BF204" s="120">
        <f>IF(N204="snížená",J204,0)</f>
        <v>0</v>
      </c>
      <c r="BG204" s="120">
        <f>IF(N204="zákl. přenesená",J204,0)</f>
        <v>0</v>
      </c>
      <c r="BH204" s="120">
        <f>IF(N204="sníž. přenesená",J204,0)</f>
        <v>0</v>
      </c>
      <c r="BI204" s="120">
        <f>IF(N204="nulová",J204,0)</f>
        <v>0</v>
      </c>
      <c r="BJ204" s="2" t="s">
        <v>75</v>
      </c>
      <c r="BK204" s="120">
        <f>ROUND(I204*H204,2)</f>
        <v>0</v>
      </c>
      <c r="BL204" s="2" t="s">
        <v>84</v>
      </c>
      <c r="BM204" s="119" t="s">
        <v>252</v>
      </c>
    </row>
    <row r="205" spans="1:65" s="92" customFormat="1" ht="22.9" customHeight="1" x14ac:dyDescent="0.2">
      <c r="B205" s="93"/>
      <c r="D205" s="94" t="s">
        <v>72</v>
      </c>
      <c r="E205" s="104" t="s">
        <v>253</v>
      </c>
      <c r="F205" s="104" t="s">
        <v>254</v>
      </c>
      <c r="I205" s="96"/>
      <c r="J205" s="105">
        <f>BK205</f>
        <v>0</v>
      </c>
      <c r="L205" s="93"/>
      <c r="M205" s="98"/>
      <c r="N205" s="99"/>
      <c r="O205" s="99"/>
      <c r="P205" s="100">
        <f>P206</f>
        <v>0</v>
      </c>
      <c r="Q205" s="99"/>
      <c r="R205" s="100">
        <f>R206</f>
        <v>0</v>
      </c>
      <c r="S205" s="99"/>
      <c r="T205" s="101">
        <f>T206</f>
        <v>0</v>
      </c>
      <c r="AR205" s="94" t="s">
        <v>75</v>
      </c>
      <c r="AT205" s="102" t="s">
        <v>72</v>
      </c>
      <c r="AU205" s="102" t="s">
        <v>75</v>
      </c>
      <c r="AY205" s="94" t="s">
        <v>77</v>
      </c>
      <c r="BK205" s="103">
        <f>BK206</f>
        <v>0</v>
      </c>
    </row>
    <row r="206" spans="1:65" s="14" customFormat="1" ht="32.450000000000003" customHeight="1" x14ac:dyDescent="0.2">
      <c r="A206" s="10"/>
      <c r="B206" s="106"/>
      <c r="C206" s="107" t="s">
        <v>255</v>
      </c>
      <c r="D206" s="107" t="s">
        <v>79</v>
      </c>
      <c r="E206" s="108" t="s">
        <v>256</v>
      </c>
      <c r="F206" s="109" t="s">
        <v>257</v>
      </c>
      <c r="G206" s="110" t="s">
        <v>130</v>
      </c>
      <c r="H206" s="111">
        <v>463.69499999999999</v>
      </c>
      <c r="I206" s="112"/>
      <c r="J206" s="113">
        <f>ROUND(I206*H206,2)</f>
        <v>0</v>
      </c>
      <c r="K206" s="109" t="s">
        <v>83</v>
      </c>
      <c r="L206" s="11"/>
      <c r="M206" s="114" t="s">
        <v>10</v>
      </c>
      <c r="N206" s="115" t="s">
        <v>27</v>
      </c>
      <c r="O206" s="116"/>
      <c r="P206" s="117">
        <f>O206*H206</f>
        <v>0</v>
      </c>
      <c r="Q206" s="117">
        <v>0</v>
      </c>
      <c r="R206" s="117">
        <f>Q206*H206</f>
        <v>0</v>
      </c>
      <c r="S206" s="117">
        <v>0</v>
      </c>
      <c r="T206" s="118">
        <f>S206*H206</f>
        <v>0</v>
      </c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R206" s="119" t="s">
        <v>84</v>
      </c>
      <c r="AT206" s="119" t="s">
        <v>79</v>
      </c>
      <c r="AU206" s="119" t="s">
        <v>2</v>
      </c>
      <c r="AY206" s="2" t="s">
        <v>77</v>
      </c>
      <c r="BE206" s="120">
        <f>IF(N206="základní",J206,0)</f>
        <v>0</v>
      </c>
      <c r="BF206" s="120">
        <f>IF(N206="snížená",J206,0)</f>
        <v>0</v>
      </c>
      <c r="BG206" s="120">
        <f>IF(N206="zákl. přenesená",J206,0)</f>
        <v>0</v>
      </c>
      <c r="BH206" s="120">
        <f>IF(N206="sníž. přenesená",J206,0)</f>
        <v>0</v>
      </c>
      <c r="BI206" s="120">
        <f>IF(N206="nulová",J206,0)</f>
        <v>0</v>
      </c>
      <c r="BJ206" s="2" t="s">
        <v>75</v>
      </c>
      <c r="BK206" s="120">
        <f>ROUND(I206*H206,2)</f>
        <v>0</v>
      </c>
      <c r="BL206" s="2" t="s">
        <v>84</v>
      </c>
      <c r="BM206" s="119" t="s">
        <v>258</v>
      </c>
    </row>
    <row r="207" spans="1:65" s="92" customFormat="1" ht="25.9" customHeight="1" x14ac:dyDescent="0.2">
      <c r="B207" s="93"/>
      <c r="D207" s="94" t="s">
        <v>72</v>
      </c>
      <c r="E207" s="95" t="s">
        <v>155</v>
      </c>
      <c r="F207" s="95" t="s">
        <v>155</v>
      </c>
      <c r="I207" s="96"/>
      <c r="J207" s="97">
        <f>BK207</f>
        <v>0</v>
      </c>
      <c r="L207" s="93"/>
      <c r="M207" s="98"/>
      <c r="N207" s="99"/>
      <c r="O207" s="99"/>
      <c r="P207" s="100">
        <f>P208</f>
        <v>0</v>
      </c>
      <c r="Q207" s="99"/>
      <c r="R207" s="100">
        <f>R208</f>
        <v>0</v>
      </c>
      <c r="S207" s="99"/>
      <c r="T207" s="101">
        <f>T208</f>
        <v>0</v>
      </c>
      <c r="AR207" s="94" t="s">
        <v>93</v>
      </c>
      <c r="AT207" s="102" t="s">
        <v>72</v>
      </c>
      <c r="AU207" s="102" t="s">
        <v>76</v>
      </c>
      <c r="AY207" s="94" t="s">
        <v>77</v>
      </c>
      <c r="BK207" s="103">
        <f>BK208</f>
        <v>0</v>
      </c>
    </row>
    <row r="208" spans="1:65" s="92" customFormat="1" ht="22.9" customHeight="1" x14ac:dyDescent="0.2">
      <c r="B208" s="93"/>
      <c r="D208" s="94" t="s">
        <v>72</v>
      </c>
      <c r="E208" s="104" t="s">
        <v>259</v>
      </c>
      <c r="F208" s="104" t="s">
        <v>260</v>
      </c>
      <c r="I208" s="96"/>
      <c r="J208" s="105">
        <f>BK208</f>
        <v>0</v>
      </c>
      <c r="L208" s="93"/>
      <c r="M208" s="98"/>
      <c r="N208" s="99"/>
      <c r="O208" s="99"/>
      <c r="P208" s="100">
        <f>SUM(P209:P213)</f>
        <v>0</v>
      </c>
      <c r="Q208" s="99"/>
      <c r="R208" s="100">
        <f>SUM(R209:R213)</f>
        <v>0</v>
      </c>
      <c r="S208" s="99"/>
      <c r="T208" s="101">
        <f>SUM(T209:T213)</f>
        <v>0</v>
      </c>
      <c r="AR208" s="94" t="s">
        <v>93</v>
      </c>
      <c r="AT208" s="102" t="s">
        <v>72</v>
      </c>
      <c r="AU208" s="102" t="s">
        <v>75</v>
      </c>
      <c r="AY208" s="94" t="s">
        <v>77</v>
      </c>
      <c r="BK208" s="103">
        <f>SUM(BK209:BK213)</f>
        <v>0</v>
      </c>
    </row>
    <row r="209" spans="1:65" s="14" customFormat="1" ht="43.15" customHeight="1" x14ac:dyDescent="0.2">
      <c r="A209" s="10"/>
      <c r="B209" s="106"/>
      <c r="C209" s="107" t="s">
        <v>261</v>
      </c>
      <c r="D209" s="107" t="s">
        <v>79</v>
      </c>
      <c r="E209" s="108" t="s">
        <v>262</v>
      </c>
      <c r="F209" s="109" t="s">
        <v>263</v>
      </c>
      <c r="G209" s="110" t="s">
        <v>264</v>
      </c>
      <c r="H209" s="111">
        <v>1</v>
      </c>
      <c r="I209" s="112"/>
      <c r="J209" s="113">
        <f>ROUND(I209*H209,2)</f>
        <v>0</v>
      </c>
      <c r="K209" s="109" t="s">
        <v>10</v>
      </c>
      <c r="L209" s="11"/>
      <c r="M209" s="114" t="s">
        <v>10</v>
      </c>
      <c r="N209" s="115" t="s">
        <v>27</v>
      </c>
      <c r="O209" s="116"/>
      <c r="P209" s="117">
        <f>O209*H209</f>
        <v>0</v>
      </c>
      <c r="Q209" s="117">
        <v>0</v>
      </c>
      <c r="R209" s="117">
        <f>Q209*H209</f>
        <v>0</v>
      </c>
      <c r="S209" s="117">
        <v>0</v>
      </c>
      <c r="T209" s="118">
        <f>S209*H209</f>
        <v>0</v>
      </c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R209" s="119" t="s">
        <v>265</v>
      </c>
      <c r="AT209" s="119" t="s">
        <v>79</v>
      </c>
      <c r="AU209" s="119" t="s">
        <v>2</v>
      </c>
      <c r="AY209" s="2" t="s">
        <v>77</v>
      </c>
      <c r="BE209" s="120">
        <f>IF(N209="základní",J209,0)</f>
        <v>0</v>
      </c>
      <c r="BF209" s="120">
        <f>IF(N209="snížená",J209,0)</f>
        <v>0</v>
      </c>
      <c r="BG209" s="120">
        <f>IF(N209="zákl. přenesená",J209,0)</f>
        <v>0</v>
      </c>
      <c r="BH209" s="120">
        <f>IF(N209="sníž. přenesená",J209,0)</f>
        <v>0</v>
      </c>
      <c r="BI209" s="120">
        <f>IF(N209="nulová",J209,0)</f>
        <v>0</v>
      </c>
      <c r="BJ209" s="2" t="s">
        <v>75</v>
      </c>
      <c r="BK209" s="120">
        <f>ROUND(I209*H209,2)</f>
        <v>0</v>
      </c>
      <c r="BL209" s="2" t="s">
        <v>265</v>
      </c>
      <c r="BM209" s="119" t="s">
        <v>266</v>
      </c>
    </row>
    <row r="210" spans="1:65" s="14" customFormat="1" ht="43.15" customHeight="1" x14ac:dyDescent="0.2">
      <c r="A210" s="10"/>
      <c r="B210" s="106"/>
      <c r="C210" s="107" t="s">
        <v>267</v>
      </c>
      <c r="D210" s="107" t="s">
        <v>79</v>
      </c>
      <c r="E210" s="108" t="s">
        <v>268</v>
      </c>
      <c r="F210" s="109" t="s">
        <v>269</v>
      </c>
      <c r="G210" s="110" t="s">
        <v>264</v>
      </c>
      <c r="H210" s="111">
        <v>1</v>
      </c>
      <c r="I210" s="112"/>
      <c r="J210" s="113">
        <f>ROUND(I210*H210,2)</f>
        <v>0</v>
      </c>
      <c r="K210" s="109" t="s">
        <v>10</v>
      </c>
      <c r="L210" s="11"/>
      <c r="M210" s="114" t="s">
        <v>10</v>
      </c>
      <c r="N210" s="115" t="s">
        <v>27</v>
      </c>
      <c r="O210" s="116"/>
      <c r="P210" s="117">
        <f>O210*H210</f>
        <v>0</v>
      </c>
      <c r="Q210" s="117">
        <v>0</v>
      </c>
      <c r="R210" s="117">
        <f>Q210*H210</f>
        <v>0</v>
      </c>
      <c r="S210" s="117">
        <v>0</v>
      </c>
      <c r="T210" s="118">
        <f>S210*H210</f>
        <v>0</v>
      </c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R210" s="119" t="s">
        <v>265</v>
      </c>
      <c r="AT210" s="119" t="s">
        <v>79</v>
      </c>
      <c r="AU210" s="119" t="s">
        <v>2</v>
      </c>
      <c r="AY210" s="2" t="s">
        <v>77</v>
      </c>
      <c r="BE210" s="120">
        <f>IF(N210="základní",J210,0)</f>
        <v>0</v>
      </c>
      <c r="BF210" s="120">
        <f>IF(N210="snížená",J210,0)</f>
        <v>0</v>
      </c>
      <c r="BG210" s="120">
        <f>IF(N210="zákl. přenesená",J210,0)</f>
        <v>0</v>
      </c>
      <c r="BH210" s="120">
        <f>IF(N210="sníž. přenesená",J210,0)</f>
        <v>0</v>
      </c>
      <c r="BI210" s="120">
        <f>IF(N210="nulová",J210,0)</f>
        <v>0</v>
      </c>
      <c r="BJ210" s="2" t="s">
        <v>75</v>
      </c>
      <c r="BK210" s="120">
        <f>ROUND(I210*H210,2)</f>
        <v>0</v>
      </c>
      <c r="BL210" s="2" t="s">
        <v>265</v>
      </c>
      <c r="BM210" s="119" t="s">
        <v>270</v>
      </c>
    </row>
    <row r="211" spans="1:65" s="14" customFormat="1" ht="32.450000000000003" customHeight="1" x14ac:dyDescent="0.2">
      <c r="A211" s="10"/>
      <c r="B211" s="106"/>
      <c r="C211" s="107" t="s">
        <v>271</v>
      </c>
      <c r="D211" s="107" t="s">
        <v>79</v>
      </c>
      <c r="E211" s="108" t="s">
        <v>272</v>
      </c>
      <c r="F211" s="109" t="s">
        <v>273</v>
      </c>
      <c r="G211" s="110" t="s">
        <v>264</v>
      </c>
      <c r="H211" s="111">
        <v>3</v>
      </c>
      <c r="I211" s="112"/>
      <c r="J211" s="113">
        <f>ROUND(I211*H211,2)</f>
        <v>0</v>
      </c>
      <c r="K211" s="109" t="s">
        <v>10</v>
      </c>
      <c r="L211" s="11"/>
      <c r="M211" s="114" t="s">
        <v>10</v>
      </c>
      <c r="N211" s="115" t="s">
        <v>27</v>
      </c>
      <c r="O211" s="116"/>
      <c r="P211" s="117">
        <f>O211*H211</f>
        <v>0</v>
      </c>
      <c r="Q211" s="117">
        <v>0</v>
      </c>
      <c r="R211" s="117">
        <f>Q211*H211</f>
        <v>0</v>
      </c>
      <c r="S211" s="117">
        <v>0</v>
      </c>
      <c r="T211" s="118">
        <f>S211*H211</f>
        <v>0</v>
      </c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R211" s="119" t="s">
        <v>265</v>
      </c>
      <c r="AT211" s="119" t="s">
        <v>79</v>
      </c>
      <c r="AU211" s="119" t="s">
        <v>2</v>
      </c>
      <c r="AY211" s="2" t="s">
        <v>77</v>
      </c>
      <c r="BE211" s="120">
        <f>IF(N211="základní",J211,0)</f>
        <v>0</v>
      </c>
      <c r="BF211" s="120">
        <f>IF(N211="snížená",J211,0)</f>
        <v>0</v>
      </c>
      <c r="BG211" s="120">
        <f>IF(N211="zákl. přenesená",J211,0)</f>
        <v>0</v>
      </c>
      <c r="BH211" s="120">
        <f>IF(N211="sníž. přenesená",J211,0)</f>
        <v>0</v>
      </c>
      <c r="BI211" s="120">
        <f>IF(N211="nulová",J211,0)</f>
        <v>0</v>
      </c>
      <c r="BJ211" s="2" t="s">
        <v>75</v>
      </c>
      <c r="BK211" s="120">
        <f>ROUND(I211*H211,2)</f>
        <v>0</v>
      </c>
      <c r="BL211" s="2" t="s">
        <v>265</v>
      </c>
      <c r="BM211" s="119" t="s">
        <v>274</v>
      </c>
    </row>
    <row r="212" spans="1:65" s="14" customFormat="1" ht="43.15" customHeight="1" x14ac:dyDescent="0.2">
      <c r="A212" s="10"/>
      <c r="B212" s="106"/>
      <c r="C212" s="107" t="s">
        <v>275</v>
      </c>
      <c r="D212" s="107" t="s">
        <v>79</v>
      </c>
      <c r="E212" s="108" t="s">
        <v>276</v>
      </c>
      <c r="F212" s="109" t="s">
        <v>277</v>
      </c>
      <c r="G212" s="110" t="s">
        <v>264</v>
      </c>
      <c r="H212" s="111">
        <v>1</v>
      </c>
      <c r="I212" s="112"/>
      <c r="J212" s="113">
        <f>ROUND(I212*H212,2)</f>
        <v>0</v>
      </c>
      <c r="K212" s="109" t="s">
        <v>10</v>
      </c>
      <c r="L212" s="11"/>
      <c r="M212" s="114" t="s">
        <v>10</v>
      </c>
      <c r="N212" s="115" t="s">
        <v>27</v>
      </c>
      <c r="O212" s="116"/>
      <c r="P212" s="117">
        <f>O212*H212</f>
        <v>0</v>
      </c>
      <c r="Q212" s="117">
        <v>0</v>
      </c>
      <c r="R212" s="117">
        <f>Q212*H212</f>
        <v>0</v>
      </c>
      <c r="S212" s="117">
        <v>0</v>
      </c>
      <c r="T212" s="118">
        <f>S212*H212</f>
        <v>0</v>
      </c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R212" s="119" t="s">
        <v>265</v>
      </c>
      <c r="AT212" s="119" t="s">
        <v>79</v>
      </c>
      <c r="AU212" s="119" t="s">
        <v>2</v>
      </c>
      <c r="AY212" s="2" t="s">
        <v>77</v>
      </c>
      <c r="BE212" s="120">
        <f>IF(N212="základní",J212,0)</f>
        <v>0</v>
      </c>
      <c r="BF212" s="120">
        <f>IF(N212="snížená",J212,0)</f>
        <v>0</v>
      </c>
      <c r="BG212" s="120">
        <f>IF(N212="zákl. přenesená",J212,0)</f>
        <v>0</v>
      </c>
      <c r="BH212" s="120">
        <f>IF(N212="sníž. přenesená",J212,0)</f>
        <v>0</v>
      </c>
      <c r="BI212" s="120">
        <f>IF(N212="nulová",J212,0)</f>
        <v>0</v>
      </c>
      <c r="BJ212" s="2" t="s">
        <v>75</v>
      </c>
      <c r="BK212" s="120">
        <f>ROUND(I212*H212,2)</f>
        <v>0</v>
      </c>
      <c r="BL212" s="2" t="s">
        <v>265</v>
      </c>
      <c r="BM212" s="119" t="s">
        <v>278</v>
      </c>
    </row>
    <row r="213" spans="1:65" s="14" customFormat="1" ht="32.450000000000003" customHeight="1" x14ac:dyDescent="0.2">
      <c r="A213" s="10"/>
      <c r="B213" s="106"/>
      <c r="C213" s="107" t="s">
        <v>279</v>
      </c>
      <c r="D213" s="107" t="s">
        <v>79</v>
      </c>
      <c r="E213" s="108" t="s">
        <v>280</v>
      </c>
      <c r="F213" s="109" t="s">
        <v>281</v>
      </c>
      <c r="G213" s="110" t="s">
        <v>264</v>
      </c>
      <c r="H213" s="111">
        <v>18</v>
      </c>
      <c r="I213" s="112"/>
      <c r="J213" s="113">
        <f>ROUND(I213*H213,2)</f>
        <v>0</v>
      </c>
      <c r="K213" s="109" t="s">
        <v>10</v>
      </c>
      <c r="L213" s="11"/>
      <c r="M213" s="158" t="s">
        <v>10</v>
      </c>
      <c r="N213" s="159" t="s">
        <v>27</v>
      </c>
      <c r="O213" s="160"/>
      <c r="P213" s="161">
        <f>O213*H213</f>
        <v>0</v>
      </c>
      <c r="Q213" s="161">
        <v>0</v>
      </c>
      <c r="R213" s="161">
        <f>Q213*H213</f>
        <v>0</v>
      </c>
      <c r="S213" s="161">
        <v>0</v>
      </c>
      <c r="T213" s="162">
        <f>S213*H213</f>
        <v>0</v>
      </c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R213" s="119" t="s">
        <v>265</v>
      </c>
      <c r="AT213" s="119" t="s">
        <v>79</v>
      </c>
      <c r="AU213" s="119" t="s">
        <v>2</v>
      </c>
      <c r="AY213" s="2" t="s">
        <v>77</v>
      </c>
      <c r="BE213" s="120">
        <f>IF(N213="základní",J213,0)</f>
        <v>0</v>
      </c>
      <c r="BF213" s="120">
        <f>IF(N213="snížená",J213,0)</f>
        <v>0</v>
      </c>
      <c r="BG213" s="120">
        <f>IF(N213="zákl. přenesená",J213,0)</f>
        <v>0</v>
      </c>
      <c r="BH213" s="120">
        <f>IF(N213="sníž. přenesená",J213,0)</f>
        <v>0</v>
      </c>
      <c r="BI213" s="120">
        <f>IF(N213="nulová",J213,0)</f>
        <v>0</v>
      </c>
      <c r="BJ213" s="2" t="s">
        <v>75</v>
      </c>
      <c r="BK213" s="120">
        <f>ROUND(I213*H213,2)</f>
        <v>0</v>
      </c>
      <c r="BL213" s="2" t="s">
        <v>265</v>
      </c>
      <c r="BM213" s="119" t="s">
        <v>282</v>
      </c>
    </row>
    <row r="214" spans="1:65" s="14" customFormat="1" ht="6.95" customHeight="1" x14ac:dyDescent="0.2">
      <c r="A214" s="10"/>
      <c r="B214" s="51"/>
      <c r="C214" s="52"/>
      <c r="D214" s="52"/>
      <c r="E214" s="52"/>
      <c r="F214" s="52"/>
      <c r="G214" s="52"/>
      <c r="H214" s="52"/>
      <c r="I214" s="53"/>
      <c r="J214" s="52"/>
      <c r="K214" s="52"/>
      <c r="L214" s="11"/>
      <c r="M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</row>
  </sheetData>
  <autoFilter ref="C125:K213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502.1 - SO502.1 - Veřejné...</vt:lpstr>
      <vt:lpstr>'502.1 - SO502.1 - Veřejné...'!Názvy_tisku</vt:lpstr>
      <vt:lpstr>'502.1 - SO502.1 - Veřejné...'!Oblast_tisku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cp:lastPrinted>2019-07-30T07:46:37Z</cp:lastPrinted>
  <dcterms:created xsi:type="dcterms:W3CDTF">2019-07-30T05:16:40Z</dcterms:created>
  <dcterms:modified xsi:type="dcterms:W3CDTF">2019-07-30T07:48:02Z</dcterms:modified>
</cp:coreProperties>
</file>